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Raw" sheetId="1" r:id="rId1"/>
    <sheet name="Data" sheetId="2" r:id="rId2"/>
    <sheet name="Summary" sheetId="3" r:id="rId3"/>
    <sheet name="IPPTF" sheetId="4" r:id="rId4"/>
  </sheets>
  <definedNames>
    <definedName name="_xlfn.SUMIFS" hidden="1">#NAME?</definedName>
    <definedName name="Barrett_CO2">'Data'!$O$98</definedName>
    <definedName name="CO2_Mass">'Data'!$K$2:$K$317</definedName>
    <definedName name="GrossLoad">'Data'!$F$2:$F$317</definedName>
    <definedName name="Heat_Input">'Data'!$L$2:$L$317</definedName>
    <definedName name="NOx">'Data'!$J$2:$J$317</definedName>
    <definedName name="SOX">'Data'!$H$2:$H$317</definedName>
    <definedName name="Steam">'Data'!$G$2:$G$317</definedName>
    <definedName name="Zone">'Data'!$D$2:$D$317</definedName>
  </definedNames>
  <calcPr fullCalcOnLoad="1"/>
</workbook>
</file>

<file path=xl/sharedStrings.xml><?xml version="1.0" encoding="utf-8"?>
<sst xmlns="http://schemas.openxmlformats.org/spreadsheetml/2006/main" count="2267" uniqueCount="358">
  <si>
    <t>NY</t>
  </si>
  <si>
    <t>23rd and 3rd</t>
  </si>
  <si>
    <t>ARP, RGGI, CSNOX, CSSO2G1, CSOSG2</t>
  </si>
  <si>
    <t>59th Street</t>
  </si>
  <si>
    <t>BLR114</t>
  </si>
  <si>
    <t>CS0001</t>
  </si>
  <si>
    <t>SIPNOX</t>
  </si>
  <si>
    <t>BLR115</t>
  </si>
  <si>
    <t>BLR116</t>
  </si>
  <si>
    <t>BLR117</t>
  </si>
  <si>
    <t>BLR118</t>
  </si>
  <si>
    <t>CT0001</t>
  </si>
  <si>
    <t>74th Street</t>
  </si>
  <si>
    <t>CS0002</t>
  </si>
  <si>
    <t>ARP, SIPNOX</t>
  </si>
  <si>
    <t>CT0002</t>
  </si>
  <si>
    <t>AG - Energy</t>
  </si>
  <si>
    <t>Allegany Station No. 133</t>
  </si>
  <si>
    <t>Arthur Kill</t>
  </si>
  <si>
    <t>Astoria Energy</t>
  </si>
  <si>
    <t>CT1</t>
  </si>
  <si>
    <t>CT2</t>
  </si>
  <si>
    <t>CT3</t>
  </si>
  <si>
    <t>CT4</t>
  </si>
  <si>
    <t>Astoria Gas Turbine Power</t>
  </si>
  <si>
    <t>CT0005</t>
  </si>
  <si>
    <t>CT0007</t>
  </si>
  <si>
    <t>CT0008</t>
  </si>
  <si>
    <t>CT0010</t>
  </si>
  <si>
    <t>CT0011</t>
  </si>
  <si>
    <t>CT0012</t>
  </si>
  <si>
    <t>CT0013</t>
  </si>
  <si>
    <t>CT2-1A</t>
  </si>
  <si>
    <t>CP0002</t>
  </si>
  <si>
    <t>RGGI, CSNOX, CSSO2G1, CSOSG2</t>
  </si>
  <si>
    <t>CT2-1B</t>
  </si>
  <si>
    <t>CT2-2A</t>
  </si>
  <si>
    <t>CT2-2B</t>
  </si>
  <si>
    <t>CT2-3A</t>
  </si>
  <si>
    <t>CT2-3B</t>
  </si>
  <si>
    <t>CT2-4A</t>
  </si>
  <si>
    <t>CT2-4B</t>
  </si>
  <si>
    <t>CT3-1A</t>
  </si>
  <si>
    <t>CP0003</t>
  </si>
  <si>
    <t>CT3-1B</t>
  </si>
  <si>
    <t>CT3-2A</t>
  </si>
  <si>
    <t>CT3-2B</t>
  </si>
  <si>
    <t>CT3-3A</t>
  </si>
  <si>
    <t>CT3-3B</t>
  </si>
  <si>
    <t>CT3-4A</t>
  </si>
  <si>
    <t>CT3-4B</t>
  </si>
  <si>
    <t>CT4-1A</t>
  </si>
  <si>
    <t>CP0004</t>
  </si>
  <si>
    <t>CT4-1B</t>
  </si>
  <si>
    <t>CT4-2A</t>
  </si>
  <si>
    <t>CT4-2B</t>
  </si>
  <si>
    <t>CT4-3A</t>
  </si>
  <si>
    <t>CT4-3B</t>
  </si>
  <si>
    <t>CT4-4A</t>
  </si>
  <si>
    <t>CT4-4B</t>
  </si>
  <si>
    <t>Astoria Generating Station</t>
  </si>
  <si>
    <t>31RH</t>
  </si>
  <si>
    <t>CP30</t>
  </si>
  <si>
    <t>32SH</t>
  </si>
  <si>
    <t>41SH</t>
  </si>
  <si>
    <t>CPG45A, CPO40</t>
  </si>
  <si>
    <t>42RH</t>
  </si>
  <si>
    <t>51RH</t>
  </si>
  <si>
    <t>CPG45A, CPO50</t>
  </si>
  <si>
    <t>52SH</t>
  </si>
  <si>
    <t>Athens Generating Company</t>
  </si>
  <si>
    <t>Batavia Energy</t>
  </si>
  <si>
    <t>Bayswater Peaking Facility</t>
  </si>
  <si>
    <t>Beaver Falls, LLC</t>
  </si>
  <si>
    <t>Bethlehem Energy Center (Albany)</t>
  </si>
  <si>
    <t>Bethpage Energy Center</t>
  </si>
  <si>
    <t>GT1</t>
  </si>
  <si>
    <t>GT2</t>
  </si>
  <si>
    <t>GT3</t>
  </si>
  <si>
    <t>GT4</t>
  </si>
  <si>
    <t>Binghamton Cogen Plant</t>
  </si>
  <si>
    <t>Black River Generation, LLC</t>
  </si>
  <si>
    <t>E0001</t>
  </si>
  <si>
    <t>CS-1</t>
  </si>
  <si>
    <t>E0002</t>
  </si>
  <si>
    <t>E0003</t>
  </si>
  <si>
    <t>Bowline Generating Station</t>
  </si>
  <si>
    <t>ARP, RGGI, CSNOX, CSSO2G1, MATS, CSOSG2</t>
  </si>
  <si>
    <t>Brentwood</t>
  </si>
  <si>
    <t>BW01</t>
  </si>
  <si>
    <t>Brooklyn Navy Yard Cogeneration</t>
  </si>
  <si>
    <t>Caithness Long Island Energy Center</t>
  </si>
  <si>
    <t>Carr Street Generating Station</t>
  </si>
  <si>
    <t>A</t>
  </si>
  <si>
    <t>B</t>
  </si>
  <si>
    <t>Carthage Energy</t>
  </si>
  <si>
    <t>Castleton Power, LLC</t>
  </si>
  <si>
    <t>Cayuga Operating Company, LLC</t>
  </si>
  <si>
    <t>CSM001, CSM002, CSM003</t>
  </si>
  <si>
    <t>Cornell University Ithaca Campus</t>
  </si>
  <si>
    <t>Covanta Niagara</t>
  </si>
  <si>
    <t>BLR05</t>
  </si>
  <si>
    <t>R1B01</t>
  </si>
  <si>
    <t>RGGI, SIPNOX</t>
  </si>
  <si>
    <t>R1B02</t>
  </si>
  <si>
    <t>Danskammer Generating Station</t>
  </si>
  <si>
    <t>E F Barrett</t>
  </si>
  <si>
    <t>U00004</t>
  </si>
  <si>
    <t>CP001</t>
  </si>
  <si>
    <t>U00005</t>
  </si>
  <si>
    <t>U00006</t>
  </si>
  <si>
    <t>U00007</t>
  </si>
  <si>
    <t>U00008</t>
  </si>
  <si>
    <t>U00009</t>
  </si>
  <si>
    <t>U00010</t>
  </si>
  <si>
    <t>U00011</t>
  </si>
  <si>
    <t>U00012</t>
  </si>
  <si>
    <t>U00013</t>
  </si>
  <si>
    <t>U00014</t>
  </si>
  <si>
    <t>U00015</t>
  </si>
  <si>
    <t>U00016</t>
  </si>
  <si>
    <t>U00017</t>
  </si>
  <si>
    <t>U00018</t>
  </si>
  <si>
    <t>U00019</t>
  </si>
  <si>
    <t>East Hampton Facility</t>
  </si>
  <si>
    <t>UGT001</t>
  </si>
  <si>
    <t>East River</t>
  </si>
  <si>
    <t>Edgewood Energy</t>
  </si>
  <si>
    <t>CT01</t>
  </si>
  <si>
    <t>CT02</t>
  </si>
  <si>
    <t>Empire Generating Company LLC</t>
  </si>
  <si>
    <t>CT-1</t>
  </si>
  <si>
    <t>CT-2</t>
  </si>
  <si>
    <t>Equus  Power I</t>
  </si>
  <si>
    <t>Fortistar North Tonawanda Inc</t>
  </si>
  <si>
    <t>NTCT1</t>
  </si>
  <si>
    <t>Freeport Power Plant No. 2</t>
  </si>
  <si>
    <t>Glenwood</t>
  </si>
  <si>
    <t>U00020</t>
  </si>
  <si>
    <t>U00021</t>
  </si>
  <si>
    <t>Glenwood Landing Energy Center</t>
  </si>
  <si>
    <t>UGT011</t>
  </si>
  <si>
    <t>UGT012</t>
  </si>
  <si>
    <t>UGT013</t>
  </si>
  <si>
    <t>Gowanus Generating Station</t>
  </si>
  <si>
    <t>CT01-1</t>
  </si>
  <si>
    <t>CP0001</t>
  </si>
  <si>
    <t>CT01-2</t>
  </si>
  <si>
    <t>CT01-3</t>
  </si>
  <si>
    <t>CT01-4</t>
  </si>
  <si>
    <t>CT01-5</t>
  </si>
  <si>
    <t>CT01-6</t>
  </si>
  <si>
    <t>CT01-7</t>
  </si>
  <si>
    <t>CT01-8</t>
  </si>
  <si>
    <t>CT02-1</t>
  </si>
  <si>
    <t>CT02-2</t>
  </si>
  <si>
    <t>CT02-3</t>
  </si>
  <si>
    <t>CT02-4</t>
  </si>
  <si>
    <t>CT02-5</t>
  </si>
  <si>
    <t>CT02-6</t>
  </si>
  <si>
    <t>CT02-7</t>
  </si>
  <si>
    <t>CT02-8</t>
  </si>
  <si>
    <t>CT03-1</t>
  </si>
  <si>
    <t>CT03-2</t>
  </si>
  <si>
    <t>CT03-3</t>
  </si>
  <si>
    <t>CT03-4</t>
  </si>
  <si>
    <t>CT03-5</t>
  </si>
  <si>
    <t>CT03-6</t>
  </si>
  <si>
    <t>CT03-7</t>
  </si>
  <si>
    <t>CT03-8</t>
  </si>
  <si>
    <t>CT04-1</t>
  </si>
  <si>
    <t>CT04-2</t>
  </si>
  <si>
    <t>CT04-3</t>
  </si>
  <si>
    <t>CT04-4</t>
  </si>
  <si>
    <t>CT04-5</t>
  </si>
  <si>
    <t>CT04-6</t>
  </si>
  <si>
    <t>CT04-7</t>
  </si>
  <si>
    <t>CT04-8</t>
  </si>
  <si>
    <t>Greenidge Generation LLC</t>
  </si>
  <si>
    <t>Harlem River Yard</t>
  </si>
  <si>
    <t>HR01</t>
  </si>
  <si>
    <t>HR02</t>
  </si>
  <si>
    <t>Hawkeye Energy Greenport, LLC</t>
  </si>
  <si>
    <t>U-01</t>
  </si>
  <si>
    <t>Hell Gate</t>
  </si>
  <si>
    <t>HG01</t>
  </si>
  <si>
    <t>HG02</t>
  </si>
  <si>
    <t>Hillburn</t>
  </si>
  <si>
    <t>Holtsville Facility</t>
  </si>
  <si>
    <t>U00001</t>
  </si>
  <si>
    <t>U00002</t>
  </si>
  <si>
    <t>U00003</t>
  </si>
  <si>
    <t>Hudson Avenue</t>
  </si>
  <si>
    <t>CT0003</t>
  </si>
  <si>
    <t>CT0004</t>
  </si>
  <si>
    <t>Huntley Power</t>
  </si>
  <si>
    <t>Indeck-Corinth Energy Center</t>
  </si>
  <si>
    <t>Indeck-Olean Energy Center</t>
  </si>
  <si>
    <t>Indeck-Oswego Energy Center</t>
  </si>
  <si>
    <t>Indeck-Silver Springs Energy Center</t>
  </si>
  <si>
    <t>Indeck-Yerkes Energy Center</t>
  </si>
  <si>
    <t>Independence</t>
  </si>
  <si>
    <t>KIAC Cogeneration</t>
  </si>
  <si>
    <t>Lehigh Northeast Cement Company</t>
  </si>
  <si>
    <t>MS1N, MS1S</t>
  </si>
  <si>
    <t>Lockport</t>
  </si>
  <si>
    <t>Massena Energy Facility</t>
  </si>
  <si>
    <t>Momentive Performance Materials</t>
  </si>
  <si>
    <t>U28006</t>
  </si>
  <si>
    <t>NRG Dunkirk Power</t>
  </si>
  <si>
    <t>CS0003</t>
  </si>
  <si>
    <t>Narrows Generating Station</t>
  </si>
  <si>
    <t>Nassau Energy Corporation</t>
  </si>
  <si>
    <t>Niagara Generation, LLC</t>
  </si>
  <si>
    <t>Nissequogue Energy Center</t>
  </si>
  <si>
    <t>North 1st</t>
  </si>
  <si>
    <t>NO1</t>
  </si>
  <si>
    <t>Northport</t>
  </si>
  <si>
    <t>Oswego Harbor Power</t>
  </si>
  <si>
    <t>Pinelawn Power</t>
  </si>
  <si>
    <t>Poletti 500 MW CC</t>
  </si>
  <si>
    <t>CTG7A</t>
  </si>
  <si>
    <t>CTG7B</t>
  </si>
  <si>
    <t>Port Jefferson Energy Center</t>
  </si>
  <si>
    <t>UGT002</t>
  </si>
  <si>
    <t>UGT003</t>
  </si>
  <si>
    <t>Pouch Terminal</t>
  </si>
  <si>
    <t>PT01</t>
  </si>
  <si>
    <t>RED-Rochester, LLC-Eastman Business Park</t>
  </si>
  <si>
    <t>3B</t>
  </si>
  <si>
    <t>4A</t>
  </si>
  <si>
    <t>4B</t>
  </si>
  <si>
    <t>Ravenswood Generating Station</t>
  </si>
  <si>
    <t>CT0006</t>
  </si>
  <si>
    <t>CT0009</t>
  </si>
  <si>
    <t>UCC001</t>
  </si>
  <si>
    <t>Ravenswood Steam Plant</t>
  </si>
  <si>
    <t>BLR001</t>
  </si>
  <si>
    <t>BLR002</t>
  </si>
  <si>
    <t>BLR003</t>
  </si>
  <si>
    <t>BLR004</t>
  </si>
  <si>
    <t>Rensselaer Cogen</t>
  </si>
  <si>
    <t>1GTDBS</t>
  </si>
  <si>
    <t>Richard M Flynn (Holtsville)</t>
  </si>
  <si>
    <t>Riverbay Corp. - Co-Op City</t>
  </si>
  <si>
    <t>0003HP</t>
  </si>
  <si>
    <t>Roseton Generating LLC</t>
  </si>
  <si>
    <t>S A Carlson</t>
  </si>
  <si>
    <t>ARP, CSNOX, CSSO2G1, CSOSG2</t>
  </si>
  <si>
    <t>Saranac Power Partners, LP</t>
  </si>
  <si>
    <t>Selkirk Cogen Partners</t>
  </si>
  <si>
    <t>CTG101</t>
  </si>
  <si>
    <t>CTG201</t>
  </si>
  <si>
    <t>RGGI, ARP, CSNOX, CSSO2G1, CSOSG2</t>
  </si>
  <si>
    <t>CTG301</t>
  </si>
  <si>
    <t>Shoemaker</t>
  </si>
  <si>
    <t>Shoreham Energy</t>
  </si>
  <si>
    <t>Somerset Operating Company  (Kintigh)</t>
  </si>
  <si>
    <t>Sterling Power Plant</t>
  </si>
  <si>
    <t>Syracuse, LLC</t>
  </si>
  <si>
    <t>Ticonderoga Mill</t>
  </si>
  <si>
    <t>Vernon Boulevard</t>
  </si>
  <si>
    <t>VB01</t>
  </si>
  <si>
    <t>VB02</t>
  </si>
  <si>
    <t>Wading River Facility</t>
  </si>
  <si>
    <t>UGT007</t>
  </si>
  <si>
    <t>UGT008</t>
  </si>
  <si>
    <t>UGT009</t>
  </si>
  <si>
    <t>UGT014</t>
  </si>
  <si>
    <t>West Babylon Facility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</si>
  <si>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</si>
  <si>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</si>
  <si>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</si>
  <si>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</si>
  <si>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</si>
  <si>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</si>
  <si>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Date</t>
  </si>
  <si>
    <t xml:space="preserve"> Hour</t>
  </si>
  <si>
    <t xml:space="preserve"> Program(s)</t>
  </si>
  <si>
    <t xml:space="preserve"> Operating Time</t>
  </si>
  <si>
    <t xml:space="preserve"> Gross Load (MW)</t>
  </si>
  <si>
    <t xml:space="preserve"> Steam Load (1000lb/hr)</t>
  </si>
  <si>
    <t xml:space="preserve"> SO2 (pounds)</t>
  </si>
  <si>
    <t xml:space="preserve"> Avg. NOx Rate (lb/MMBtu)</t>
  </si>
  <si>
    <t xml:space="preserve"> NOx (pounds)</t>
  </si>
  <si>
    <t xml:space="preserve"> CO2 (short tons)</t>
  </si>
  <si>
    <t xml:space="preserve"> Heat Input (MMBtu)</t>
  </si>
  <si>
    <t>ORISPL</t>
  </si>
  <si>
    <t>Load</t>
  </si>
  <si>
    <t xml:space="preserve"> Steam</t>
  </si>
  <si>
    <t xml:space="preserve"> SO2</t>
  </si>
  <si>
    <t xml:space="preserve">NOx Rate </t>
  </si>
  <si>
    <t xml:space="preserve"> NOx </t>
  </si>
  <si>
    <t xml:space="preserve"> CO2</t>
  </si>
  <si>
    <t xml:space="preserve"> Heat Input</t>
  </si>
  <si>
    <t>Zone</t>
  </si>
  <si>
    <t>G</t>
  </si>
  <si>
    <t>E</t>
  </si>
  <si>
    <t>J</t>
  </si>
  <si>
    <t>K</t>
  </si>
  <si>
    <t>C</t>
  </si>
  <si>
    <t>F</t>
  </si>
  <si>
    <t>I</t>
  </si>
  <si>
    <t>D</t>
  </si>
  <si>
    <t>Barrett average CO2 rate</t>
  </si>
  <si>
    <t>Gross Load</t>
  </si>
  <si>
    <t xml:space="preserve"> SO2 Mass</t>
  </si>
  <si>
    <t xml:space="preserve"> NOx Mass</t>
  </si>
  <si>
    <t xml:space="preserve"> CO2 Mass</t>
  </si>
  <si>
    <t>NYS</t>
  </si>
  <si>
    <t>H</t>
  </si>
  <si>
    <t>Upstate</t>
  </si>
  <si>
    <t>Downstate</t>
  </si>
  <si>
    <t>MER</t>
  </si>
  <si>
    <t>LSE B[b]</t>
  </si>
  <si>
    <t>Totals [c]</t>
  </si>
  <si>
    <t>LSE Description</t>
  </si>
  <si>
    <t>Location</t>
  </si>
  <si>
    <t>MWh</t>
  </si>
  <si>
    <t>[1]</t>
  </si>
  <si>
    <t>tons/MWh</t>
  </si>
  <si>
    <t>[2]</t>
  </si>
  <si>
    <t>Carbon Charge</t>
  </si>
  <si>
    <t>$/ton‭</t>
  </si>
  <si>
    <t>Carbon Effect on LBMPs</t>
  </si>
  <si>
    <t>$/MWh</t>
  </si>
  <si>
    <t>[4] = [2] x [3]</t>
  </si>
  <si>
    <t>Dollars</t>
  </si>
  <si>
    <t>Total Dollars to Allocate</t>
  </si>
  <si>
    <t>S</t>
  </si>
  <si>
    <t>[6]</t>
  </si>
  <si>
    <t>Share of Total Load</t>
  </si>
  <si>
    <t>%</t>
  </si>
  <si>
    <t>Allocated Refund</t>
  </si>
  <si>
    <t>[8] = [7] x [6]</t>
  </si>
  <si>
    <t>Allocated Refund per MWh</t>
  </si>
  <si>
    <t>[9] = [8] / [1]</t>
  </si>
  <si>
    <t>Net Carbon Payments</t>
  </si>
  <si>
    <t>[10] = [5]-[8]</t>
  </si>
  <si>
    <t>Net Carbon Payments per MWh</t>
  </si>
  <si>
    <t>[11] = [10] / [1] = [4] - [9]</t>
  </si>
  <si>
    <t>LSE Gross Carbon Payments</t>
  </si>
  <si>
    <t>$</t>
  </si>
  <si>
    <t>[3]</t>
  </si>
  <si>
    <t>LSE Allocated Residuals</t>
  </si>
  <si>
    <t>[7] = [1] /[1c]</t>
  </si>
  <si>
    <t>LSE Net Carbon Payments</t>
  </si>
  <si>
    <t>Example: Load Ratio Share Allocation</t>
  </si>
  <si>
    <t>LSE A [a]</t>
  </si>
  <si>
    <t>Peak 2017 Summer Load Hour: 7/19/2017 at hour 17</t>
  </si>
  <si>
    <t xml:space="preserve"> 7/19/2017 at hour 17</t>
  </si>
  <si>
    <t>[5] = [4] x [1]</t>
  </si>
  <si>
    <t>Steam CO2</t>
  </si>
  <si>
    <t>Hour per year</t>
  </si>
  <si>
    <t>50% of max</t>
  </si>
  <si>
    <t>Annual Baseline</t>
  </si>
  <si>
    <t>Peak "capacity factor"</t>
  </si>
  <si>
    <t>Total cost all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</si>
</sst>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44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3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4" fontId="0" fillId="33" borderId="10" xfId="44" applyFont="1" applyFill="1" applyBorder="1" applyAlignment="1">
      <alignment/>
    </xf>
    <xf numFmtId="9" fontId="0" fillId="0" borderId="0" xfId="57" applyFont="1" applyAlignment="1">
      <alignment/>
    </xf>
    <xf numFmtId="164" fontId="32" fillId="38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zoomScalePageLayoutView="0" workbookViewId="0" topLeftCell="A1">
      <selection activeCell="A1" sqref="A1:IV65536"/>
    </sheetView>
  </sheetViews>
  <sheetFormatPr defaultColWidth="9.140625" defaultRowHeight="15"/>
  <cols>
    <col min="7" max="7" width="9.7109375" style="0" bestFit="1" customWidth="1"/>
  </cols>
  <sheetData>
    <row r="1" spans="1:17" ht="14.25">
      <c r="A1" t="s">
        <v>270</v>
      </c>
      <c r="B1" t="s">
        <v>271</v>
      </c>
      <c r="C1" t="s">
        <v>272</v>
      </c>
      <c r="D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  <c r="K1" t="s">
        <v>280</v>
      </c>
      <c r="L1" t="s">
        <v>281</v>
      </c>
      <c r="M1" t="s">
        <v>282</v>
      </c>
      <c r="N1" t="s">
        <v>283</v>
      </c>
      <c r="O1" t="s">
        <v>284</v>
      </c>
      <c r="P1" t="s">
        <v>285</v>
      </c>
      <c r="Q1" t="s">
        <v>286</v>
      </c>
    </row>
    <row r="2" spans="1:10" ht="14.25">
      <c r="A2" t="s">
        <v>0</v>
      </c>
      <c r="B2" t="s">
        <v>105</v>
      </c>
      <c r="C2">
        <v>2480</v>
      </c>
      <c r="D2">
        <v>1</v>
      </c>
      <c r="F2">
        <v>2017</v>
      </c>
      <c r="G2" s="1">
        <v>42935</v>
      </c>
      <c r="H2">
        <v>17</v>
      </c>
      <c r="I2" t="s">
        <v>2</v>
      </c>
      <c r="J2">
        <v>0</v>
      </c>
    </row>
    <row r="3" spans="1:10" ht="14.25">
      <c r="A3" t="s">
        <v>0</v>
      </c>
      <c r="B3" t="s">
        <v>105</v>
      </c>
      <c r="C3">
        <v>2480</v>
      </c>
      <c r="D3">
        <v>2</v>
      </c>
      <c r="F3">
        <v>2017</v>
      </c>
      <c r="G3" s="1">
        <v>42935</v>
      </c>
      <c r="H3">
        <v>17</v>
      </c>
      <c r="I3" t="s">
        <v>2</v>
      </c>
      <c r="J3">
        <v>0</v>
      </c>
    </row>
    <row r="4" spans="1:10" ht="14.25">
      <c r="A4" t="s">
        <v>0</v>
      </c>
      <c r="B4" t="s">
        <v>105</v>
      </c>
      <c r="C4">
        <v>2480</v>
      </c>
      <c r="D4">
        <v>3</v>
      </c>
      <c r="F4">
        <v>2017</v>
      </c>
      <c r="G4" s="1">
        <v>42935</v>
      </c>
      <c r="H4">
        <v>17</v>
      </c>
      <c r="I4" t="s">
        <v>2</v>
      </c>
      <c r="J4">
        <v>0</v>
      </c>
    </row>
    <row r="5" spans="1:10" ht="14.25">
      <c r="A5" t="s">
        <v>0</v>
      </c>
      <c r="B5" t="s">
        <v>105</v>
      </c>
      <c r="C5">
        <v>2480</v>
      </c>
      <c r="D5">
        <v>4</v>
      </c>
      <c r="F5">
        <v>2017</v>
      </c>
      <c r="G5" s="1">
        <v>42935</v>
      </c>
      <c r="H5">
        <v>17</v>
      </c>
      <c r="I5" t="s">
        <v>2</v>
      </c>
      <c r="J5">
        <v>0</v>
      </c>
    </row>
    <row r="6" spans="1:17" ht="14.25">
      <c r="A6" t="s">
        <v>0</v>
      </c>
      <c r="B6" t="s">
        <v>18</v>
      </c>
      <c r="C6">
        <v>2490</v>
      </c>
      <c r="D6">
        <v>20</v>
      </c>
      <c r="E6" t="s">
        <v>13</v>
      </c>
      <c r="F6">
        <v>2017</v>
      </c>
      <c r="G6" s="1">
        <v>42935</v>
      </c>
      <c r="H6">
        <v>17</v>
      </c>
      <c r="I6" t="s">
        <v>2</v>
      </c>
      <c r="J6">
        <v>1</v>
      </c>
      <c r="K6">
        <v>351</v>
      </c>
      <c r="M6">
        <v>1.913</v>
      </c>
      <c r="N6">
        <v>0.098</v>
      </c>
      <c r="O6">
        <v>312.49</v>
      </c>
      <c r="P6">
        <v>189.5</v>
      </c>
      <c r="Q6">
        <v>3188.7</v>
      </c>
    </row>
    <row r="7" spans="1:17" ht="14.25">
      <c r="A7" t="s">
        <v>0</v>
      </c>
      <c r="B7" t="s">
        <v>18</v>
      </c>
      <c r="C7">
        <v>2490</v>
      </c>
      <c r="D7">
        <v>30</v>
      </c>
      <c r="E7" t="s">
        <v>13</v>
      </c>
      <c r="F7">
        <v>2017</v>
      </c>
      <c r="G7" s="1">
        <v>42935</v>
      </c>
      <c r="H7">
        <v>17</v>
      </c>
      <c r="I7" t="s">
        <v>2</v>
      </c>
      <c r="J7">
        <v>1</v>
      </c>
      <c r="K7">
        <v>2</v>
      </c>
      <c r="M7">
        <v>0.108</v>
      </c>
      <c r="N7">
        <v>0.098</v>
      </c>
      <c r="O7">
        <v>17.61</v>
      </c>
      <c r="P7">
        <v>10.7</v>
      </c>
      <c r="Q7">
        <v>179.7</v>
      </c>
    </row>
    <row r="8" spans="1:17" ht="14.25">
      <c r="A8" t="s">
        <v>0</v>
      </c>
      <c r="B8" t="s">
        <v>18</v>
      </c>
      <c r="C8">
        <v>2490</v>
      </c>
      <c r="D8" t="s">
        <v>11</v>
      </c>
      <c r="F8">
        <v>2017</v>
      </c>
      <c r="G8" s="1">
        <v>42935</v>
      </c>
      <c r="H8">
        <v>17</v>
      </c>
      <c r="I8" t="s">
        <v>6</v>
      </c>
      <c r="J8">
        <v>0.5</v>
      </c>
      <c r="K8">
        <v>15</v>
      </c>
      <c r="N8">
        <v>0.323</v>
      </c>
      <c r="O8">
        <v>38</v>
      </c>
      <c r="Q8">
        <v>117.5</v>
      </c>
    </row>
    <row r="9" spans="1:17" ht="14.25">
      <c r="A9" t="s">
        <v>0</v>
      </c>
      <c r="B9" t="s">
        <v>126</v>
      </c>
      <c r="C9">
        <v>2493</v>
      </c>
      <c r="D9">
        <v>1</v>
      </c>
      <c r="F9">
        <v>2017</v>
      </c>
      <c r="G9" s="1">
        <v>42935</v>
      </c>
      <c r="H9">
        <v>17</v>
      </c>
      <c r="I9" t="s">
        <v>2</v>
      </c>
      <c r="J9">
        <v>1</v>
      </c>
      <c r="K9">
        <v>154</v>
      </c>
      <c r="M9">
        <v>0.974</v>
      </c>
      <c r="N9">
        <v>0.007</v>
      </c>
      <c r="O9">
        <v>11.4</v>
      </c>
      <c r="P9">
        <v>96.5</v>
      </c>
      <c r="Q9">
        <v>1623.2</v>
      </c>
    </row>
    <row r="10" spans="1:17" ht="14.25">
      <c r="A10" t="s">
        <v>0</v>
      </c>
      <c r="B10" t="s">
        <v>126</v>
      </c>
      <c r="C10">
        <v>2493</v>
      </c>
      <c r="D10">
        <v>2</v>
      </c>
      <c r="F10">
        <v>2017</v>
      </c>
      <c r="G10" s="1">
        <v>42935</v>
      </c>
      <c r="H10">
        <v>17</v>
      </c>
      <c r="I10" t="s">
        <v>2</v>
      </c>
      <c r="J10">
        <v>1</v>
      </c>
      <c r="K10">
        <v>158</v>
      </c>
      <c r="M10">
        <v>0.985</v>
      </c>
      <c r="N10">
        <v>0.007</v>
      </c>
      <c r="O10">
        <v>11.5</v>
      </c>
      <c r="P10">
        <v>97.5</v>
      </c>
      <c r="Q10">
        <v>1641.2</v>
      </c>
    </row>
    <row r="11" spans="1:17" ht="14.25">
      <c r="A11" t="s">
        <v>0</v>
      </c>
      <c r="B11" t="s">
        <v>126</v>
      </c>
      <c r="C11">
        <v>2493</v>
      </c>
      <c r="D11">
        <v>60</v>
      </c>
      <c r="F11">
        <v>2017</v>
      </c>
      <c r="G11" s="1">
        <v>42935</v>
      </c>
      <c r="H11">
        <v>17</v>
      </c>
      <c r="I11" t="s">
        <v>87</v>
      </c>
      <c r="J11">
        <v>1</v>
      </c>
      <c r="L11">
        <v>707</v>
      </c>
      <c r="M11">
        <v>0.559</v>
      </c>
      <c r="N11">
        <v>0.093</v>
      </c>
      <c r="O11">
        <v>86.6</v>
      </c>
      <c r="P11">
        <v>55.4</v>
      </c>
      <c r="Q11">
        <v>931.6</v>
      </c>
    </row>
    <row r="12" spans="1:17" ht="14.25">
      <c r="A12" t="s">
        <v>0</v>
      </c>
      <c r="B12" t="s">
        <v>126</v>
      </c>
      <c r="C12">
        <v>2493</v>
      </c>
      <c r="D12">
        <v>70</v>
      </c>
      <c r="F12">
        <v>2017</v>
      </c>
      <c r="G12" s="1">
        <v>42935</v>
      </c>
      <c r="H12">
        <v>17</v>
      </c>
      <c r="I12" t="s">
        <v>87</v>
      </c>
      <c r="J12">
        <v>1</v>
      </c>
      <c r="L12">
        <v>1376</v>
      </c>
      <c r="M12">
        <v>1.153</v>
      </c>
      <c r="N12">
        <v>0.111</v>
      </c>
      <c r="O12">
        <v>213.2</v>
      </c>
      <c r="P12">
        <v>114.2</v>
      </c>
      <c r="Q12">
        <v>1920.9</v>
      </c>
    </row>
    <row r="13" spans="1:10" ht="14.25">
      <c r="A13" t="s">
        <v>0</v>
      </c>
      <c r="B13" t="s">
        <v>144</v>
      </c>
      <c r="C13">
        <v>2494</v>
      </c>
      <c r="D13" t="s">
        <v>145</v>
      </c>
      <c r="E13" t="s">
        <v>146</v>
      </c>
      <c r="F13">
        <v>2017</v>
      </c>
      <c r="G13" s="1">
        <v>42935</v>
      </c>
      <c r="H13">
        <v>17</v>
      </c>
      <c r="I13" t="s">
        <v>6</v>
      </c>
      <c r="J13">
        <v>0</v>
      </c>
    </row>
    <row r="14" spans="1:10" ht="14.25">
      <c r="A14" t="s">
        <v>0</v>
      </c>
      <c r="B14" t="s">
        <v>144</v>
      </c>
      <c r="C14">
        <v>2494</v>
      </c>
      <c r="D14" t="s">
        <v>147</v>
      </c>
      <c r="E14" t="s">
        <v>146</v>
      </c>
      <c r="F14">
        <v>2017</v>
      </c>
      <c r="G14" s="1">
        <v>42935</v>
      </c>
      <c r="H14">
        <v>17</v>
      </c>
      <c r="I14" t="s">
        <v>6</v>
      </c>
      <c r="J14">
        <v>0</v>
      </c>
    </row>
    <row r="15" spans="1:10" ht="14.25">
      <c r="A15" t="s">
        <v>0</v>
      </c>
      <c r="B15" t="s">
        <v>144</v>
      </c>
      <c r="C15">
        <v>2494</v>
      </c>
      <c r="D15" t="s">
        <v>148</v>
      </c>
      <c r="E15" t="s">
        <v>146</v>
      </c>
      <c r="F15">
        <v>2017</v>
      </c>
      <c r="G15" s="1">
        <v>42935</v>
      </c>
      <c r="H15">
        <v>17</v>
      </c>
      <c r="I15" t="s">
        <v>6</v>
      </c>
      <c r="J15">
        <v>0</v>
      </c>
    </row>
    <row r="16" spans="1:10" ht="14.25">
      <c r="A16" t="s">
        <v>0</v>
      </c>
      <c r="B16" t="s">
        <v>144</v>
      </c>
      <c r="C16">
        <v>2494</v>
      </c>
      <c r="D16" t="s">
        <v>149</v>
      </c>
      <c r="E16" t="s">
        <v>146</v>
      </c>
      <c r="F16">
        <v>2017</v>
      </c>
      <c r="G16" s="1">
        <v>42935</v>
      </c>
      <c r="H16">
        <v>17</v>
      </c>
      <c r="I16" t="s">
        <v>6</v>
      </c>
      <c r="J16">
        <v>0</v>
      </c>
    </row>
    <row r="17" spans="1:10" ht="14.25">
      <c r="A17" t="s">
        <v>0</v>
      </c>
      <c r="B17" t="s">
        <v>144</v>
      </c>
      <c r="C17">
        <v>2494</v>
      </c>
      <c r="D17" t="s">
        <v>150</v>
      </c>
      <c r="E17" t="s">
        <v>146</v>
      </c>
      <c r="F17">
        <v>2017</v>
      </c>
      <c r="G17" s="1">
        <v>42935</v>
      </c>
      <c r="H17">
        <v>17</v>
      </c>
      <c r="I17" t="s">
        <v>6</v>
      </c>
      <c r="J17">
        <v>0</v>
      </c>
    </row>
    <row r="18" spans="1:10" ht="14.25">
      <c r="A18" t="s">
        <v>0</v>
      </c>
      <c r="B18" t="s">
        <v>144</v>
      </c>
      <c r="C18">
        <v>2494</v>
      </c>
      <c r="D18" t="s">
        <v>151</v>
      </c>
      <c r="E18" t="s">
        <v>146</v>
      </c>
      <c r="F18">
        <v>2017</v>
      </c>
      <c r="G18" s="1">
        <v>42935</v>
      </c>
      <c r="H18">
        <v>17</v>
      </c>
      <c r="I18" t="s">
        <v>6</v>
      </c>
      <c r="J18">
        <v>0</v>
      </c>
    </row>
    <row r="19" spans="1:10" ht="14.25">
      <c r="A19" t="s">
        <v>0</v>
      </c>
      <c r="B19" t="s">
        <v>144</v>
      </c>
      <c r="C19">
        <v>2494</v>
      </c>
      <c r="D19" t="s">
        <v>152</v>
      </c>
      <c r="E19" t="s">
        <v>146</v>
      </c>
      <c r="F19">
        <v>2017</v>
      </c>
      <c r="G19" s="1">
        <v>42935</v>
      </c>
      <c r="H19">
        <v>17</v>
      </c>
      <c r="I19" t="s">
        <v>6</v>
      </c>
      <c r="J19">
        <v>0</v>
      </c>
    </row>
    <row r="20" spans="1:10" ht="14.25">
      <c r="A20" t="s">
        <v>0</v>
      </c>
      <c r="B20" t="s">
        <v>144</v>
      </c>
      <c r="C20">
        <v>2494</v>
      </c>
      <c r="D20" t="s">
        <v>153</v>
      </c>
      <c r="E20" t="s">
        <v>146</v>
      </c>
      <c r="F20">
        <v>2017</v>
      </c>
      <c r="G20" s="1">
        <v>42935</v>
      </c>
      <c r="H20">
        <v>17</v>
      </c>
      <c r="I20" t="s">
        <v>6</v>
      </c>
      <c r="J20">
        <v>0</v>
      </c>
    </row>
    <row r="21" spans="1:17" ht="14.25">
      <c r="A21" t="s">
        <v>0</v>
      </c>
      <c r="B21" t="s">
        <v>144</v>
      </c>
      <c r="C21">
        <v>2494</v>
      </c>
      <c r="D21" t="s">
        <v>154</v>
      </c>
      <c r="E21" t="s">
        <v>146</v>
      </c>
      <c r="F21">
        <v>2017</v>
      </c>
      <c r="G21" s="1">
        <v>42935</v>
      </c>
      <c r="H21">
        <v>17</v>
      </c>
      <c r="I21" t="s">
        <v>6</v>
      </c>
      <c r="J21">
        <v>1</v>
      </c>
      <c r="K21">
        <v>16</v>
      </c>
      <c r="N21">
        <v>0.7</v>
      </c>
      <c r="O21">
        <v>161.1</v>
      </c>
      <c r="Q21">
        <v>230.1</v>
      </c>
    </row>
    <row r="22" spans="1:10" ht="14.25">
      <c r="A22" t="s">
        <v>0</v>
      </c>
      <c r="B22" t="s">
        <v>144</v>
      </c>
      <c r="C22">
        <v>2494</v>
      </c>
      <c r="D22" t="s">
        <v>155</v>
      </c>
      <c r="E22" t="s">
        <v>146</v>
      </c>
      <c r="F22">
        <v>2017</v>
      </c>
      <c r="G22" s="1">
        <v>42935</v>
      </c>
      <c r="H22">
        <v>17</v>
      </c>
      <c r="I22" t="s">
        <v>6</v>
      </c>
      <c r="J22">
        <v>0</v>
      </c>
    </row>
    <row r="23" spans="1:10" ht="14.25">
      <c r="A23" t="s">
        <v>0</v>
      </c>
      <c r="B23" t="s">
        <v>144</v>
      </c>
      <c r="C23">
        <v>2494</v>
      </c>
      <c r="D23" t="s">
        <v>156</v>
      </c>
      <c r="E23" t="s">
        <v>146</v>
      </c>
      <c r="F23">
        <v>2017</v>
      </c>
      <c r="G23" s="1">
        <v>42935</v>
      </c>
      <c r="H23">
        <v>17</v>
      </c>
      <c r="I23" t="s">
        <v>6</v>
      </c>
      <c r="J23">
        <v>0</v>
      </c>
    </row>
    <row r="24" spans="1:10" ht="14.25">
      <c r="A24" t="s">
        <v>0</v>
      </c>
      <c r="B24" t="s">
        <v>144</v>
      </c>
      <c r="C24">
        <v>2494</v>
      </c>
      <c r="D24" t="s">
        <v>157</v>
      </c>
      <c r="E24" t="s">
        <v>146</v>
      </c>
      <c r="F24">
        <v>2017</v>
      </c>
      <c r="G24" s="1">
        <v>42935</v>
      </c>
      <c r="H24">
        <v>17</v>
      </c>
      <c r="I24" t="s">
        <v>6</v>
      </c>
      <c r="J24">
        <v>0</v>
      </c>
    </row>
    <row r="25" spans="1:10" ht="14.25">
      <c r="A25" t="s">
        <v>0</v>
      </c>
      <c r="B25" t="s">
        <v>144</v>
      </c>
      <c r="C25">
        <v>2494</v>
      </c>
      <c r="D25" t="s">
        <v>158</v>
      </c>
      <c r="E25" t="s">
        <v>146</v>
      </c>
      <c r="F25">
        <v>2017</v>
      </c>
      <c r="G25" s="1">
        <v>42935</v>
      </c>
      <c r="H25">
        <v>17</v>
      </c>
      <c r="I25" t="s">
        <v>6</v>
      </c>
      <c r="J25">
        <v>0</v>
      </c>
    </row>
    <row r="26" spans="1:17" ht="14.25">
      <c r="A26" t="s">
        <v>0</v>
      </c>
      <c r="B26" t="s">
        <v>144</v>
      </c>
      <c r="C26">
        <v>2494</v>
      </c>
      <c r="D26" t="s">
        <v>159</v>
      </c>
      <c r="E26" t="s">
        <v>146</v>
      </c>
      <c r="F26">
        <v>2017</v>
      </c>
      <c r="G26" s="1">
        <v>42935</v>
      </c>
      <c r="H26">
        <v>17</v>
      </c>
      <c r="I26" t="s">
        <v>6</v>
      </c>
      <c r="J26">
        <v>1</v>
      </c>
      <c r="K26">
        <v>16</v>
      </c>
      <c r="N26">
        <v>0.7</v>
      </c>
      <c r="O26">
        <v>161.1</v>
      </c>
      <c r="Q26">
        <v>230.1</v>
      </c>
    </row>
    <row r="27" spans="1:10" ht="14.25">
      <c r="A27" t="s">
        <v>0</v>
      </c>
      <c r="B27" t="s">
        <v>144</v>
      </c>
      <c r="C27">
        <v>2494</v>
      </c>
      <c r="D27" t="s">
        <v>160</v>
      </c>
      <c r="E27" t="s">
        <v>146</v>
      </c>
      <c r="F27">
        <v>2017</v>
      </c>
      <c r="G27" s="1">
        <v>42935</v>
      </c>
      <c r="H27">
        <v>17</v>
      </c>
      <c r="I27" t="s">
        <v>6</v>
      </c>
      <c r="J27">
        <v>0</v>
      </c>
    </row>
    <row r="28" spans="1:10" ht="14.25">
      <c r="A28" t="s">
        <v>0</v>
      </c>
      <c r="B28" t="s">
        <v>144</v>
      </c>
      <c r="C28">
        <v>2494</v>
      </c>
      <c r="D28" t="s">
        <v>161</v>
      </c>
      <c r="E28" t="s">
        <v>146</v>
      </c>
      <c r="F28">
        <v>2017</v>
      </c>
      <c r="G28" s="1">
        <v>42935</v>
      </c>
      <c r="H28">
        <v>17</v>
      </c>
      <c r="I28" t="s">
        <v>6</v>
      </c>
      <c r="J28">
        <v>0</v>
      </c>
    </row>
    <row r="29" spans="1:17" ht="14.25">
      <c r="A29" t="s">
        <v>0</v>
      </c>
      <c r="B29" t="s">
        <v>144</v>
      </c>
      <c r="C29">
        <v>2494</v>
      </c>
      <c r="D29" t="s">
        <v>162</v>
      </c>
      <c r="E29" t="s">
        <v>146</v>
      </c>
      <c r="F29">
        <v>2017</v>
      </c>
      <c r="G29" s="1">
        <v>42935</v>
      </c>
      <c r="H29">
        <v>17</v>
      </c>
      <c r="I29" t="s">
        <v>6</v>
      </c>
      <c r="J29">
        <v>1</v>
      </c>
      <c r="K29">
        <v>15</v>
      </c>
      <c r="N29">
        <v>0.7</v>
      </c>
      <c r="O29">
        <v>151</v>
      </c>
      <c r="Q29">
        <v>215.7</v>
      </c>
    </row>
    <row r="30" spans="1:10" ht="14.25">
      <c r="A30" t="s">
        <v>0</v>
      </c>
      <c r="B30" t="s">
        <v>144</v>
      </c>
      <c r="C30">
        <v>2494</v>
      </c>
      <c r="D30" t="s">
        <v>163</v>
      </c>
      <c r="E30" t="s">
        <v>146</v>
      </c>
      <c r="F30">
        <v>2017</v>
      </c>
      <c r="G30" s="1">
        <v>42935</v>
      </c>
      <c r="H30">
        <v>17</v>
      </c>
      <c r="I30" t="s">
        <v>6</v>
      </c>
      <c r="J30">
        <v>0</v>
      </c>
    </row>
    <row r="31" spans="1:10" ht="14.25">
      <c r="A31" t="s">
        <v>0</v>
      </c>
      <c r="B31" t="s">
        <v>144</v>
      </c>
      <c r="C31">
        <v>2494</v>
      </c>
      <c r="D31" t="s">
        <v>164</v>
      </c>
      <c r="E31" t="s">
        <v>146</v>
      </c>
      <c r="F31">
        <v>2017</v>
      </c>
      <c r="G31" s="1">
        <v>42935</v>
      </c>
      <c r="H31">
        <v>17</v>
      </c>
      <c r="I31" t="s">
        <v>6</v>
      </c>
      <c r="J31">
        <v>0</v>
      </c>
    </row>
    <row r="32" spans="1:10" ht="14.25">
      <c r="A32" t="s">
        <v>0</v>
      </c>
      <c r="B32" t="s">
        <v>144</v>
      </c>
      <c r="C32">
        <v>2494</v>
      </c>
      <c r="D32" t="s">
        <v>165</v>
      </c>
      <c r="E32" t="s">
        <v>146</v>
      </c>
      <c r="F32">
        <v>2017</v>
      </c>
      <c r="G32" s="1">
        <v>42935</v>
      </c>
      <c r="H32">
        <v>17</v>
      </c>
      <c r="I32" t="s">
        <v>6</v>
      </c>
      <c r="J32">
        <v>0</v>
      </c>
    </row>
    <row r="33" spans="1:10" ht="14.25">
      <c r="A33" t="s">
        <v>0</v>
      </c>
      <c r="B33" t="s">
        <v>144</v>
      </c>
      <c r="C33">
        <v>2494</v>
      </c>
      <c r="D33" t="s">
        <v>166</v>
      </c>
      <c r="E33" t="s">
        <v>146</v>
      </c>
      <c r="F33">
        <v>2017</v>
      </c>
      <c r="G33" s="1">
        <v>42935</v>
      </c>
      <c r="H33">
        <v>17</v>
      </c>
      <c r="I33" t="s">
        <v>6</v>
      </c>
      <c r="J33">
        <v>0</v>
      </c>
    </row>
    <row r="34" spans="1:10" ht="14.25">
      <c r="A34" t="s">
        <v>0</v>
      </c>
      <c r="B34" t="s">
        <v>144</v>
      </c>
      <c r="C34">
        <v>2494</v>
      </c>
      <c r="D34" t="s">
        <v>167</v>
      </c>
      <c r="E34" t="s">
        <v>146</v>
      </c>
      <c r="F34">
        <v>2017</v>
      </c>
      <c r="G34" s="1">
        <v>42935</v>
      </c>
      <c r="H34">
        <v>17</v>
      </c>
      <c r="I34" t="s">
        <v>6</v>
      </c>
      <c r="J34">
        <v>0</v>
      </c>
    </row>
    <row r="35" spans="1:10" ht="14.25">
      <c r="A35" t="s">
        <v>0</v>
      </c>
      <c r="B35" t="s">
        <v>144</v>
      </c>
      <c r="C35">
        <v>2494</v>
      </c>
      <c r="D35" t="s">
        <v>168</v>
      </c>
      <c r="E35" t="s">
        <v>146</v>
      </c>
      <c r="F35">
        <v>2017</v>
      </c>
      <c r="G35" s="1">
        <v>42935</v>
      </c>
      <c r="H35">
        <v>17</v>
      </c>
      <c r="I35" t="s">
        <v>6</v>
      </c>
      <c r="J35">
        <v>0</v>
      </c>
    </row>
    <row r="36" spans="1:10" ht="14.25">
      <c r="A36" t="s">
        <v>0</v>
      </c>
      <c r="B36" t="s">
        <v>144</v>
      </c>
      <c r="C36">
        <v>2494</v>
      </c>
      <c r="D36" t="s">
        <v>169</v>
      </c>
      <c r="E36" t="s">
        <v>146</v>
      </c>
      <c r="F36">
        <v>2017</v>
      </c>
      <c r="G36" s="1">
        <v>42935</v>
      </c>
      <c r="H36">
        <v>17</v>
      </c>
      <c r="I36" t="s">
        <v>6</v>
      </c>
      <c r="J36">
        <v>0</v>
      </c>
    </row>
    <row r="37" spans="1:10" ht="14.25">
      <c r="A37" t="s">
        <v>0</v>
      </c>
      <c r="B37" t="s">
        <v>144</v>
      </c>
      <c r="C37">
        <v>2494</v>
      </c>
      <c r="D37" t="s">
        <v>170</v>
      </c>
      <c r="E37" t="s">
        <v>146</v>
      </c>
      <c r="F37">
        <v>2017</v>
      </c>
      <c r="G37" s="1">
        <v>42935</v>
      </c>
      <c r="H37">
        <v>17</v>
      </c>
      <c r="I37" t="s">
        <v>6</v>
      </c>
      <c r="J37">
        <v>0</v>
      </c>
    </row>
    <row r="38" spans="1:10" ht="14.25">
      <c r="A38" t="s">
        <v>0</v>
      </c>
      <c r="B38" t="s">
        <v>144</v>
      </c>
      <c r="C38">
        <v>2494</v>
      </c>
      <c r="D38" t="s">
        <v>171</v>
      </c>
      <c r="E38" t="s">
        <v>146</v>
      </c>
      <c r="F38">
        <v>2017</v>
      </c>
      <c r="G38" s="1">
        <v>42935</v>
      </c>
      <c r="H38">
        <v>17</v>
      </c>
      <c r="I38" t="s">
        <v>6</v>
      </c>
      <c r="J38">
        <v>0</v>
      </c>
    </row>
    <row r="39" spans="1:10" ht="14.25">
      <c r="A39" t="s">
        <v>0</v>
      </c>
      <c r="B39" t="s">
        <v>144</v>
      </c>
      <c r="C39">
        <v>2494</v>
      </c>
      <c r="D39" t="s">
        <v>172</v>
      </c>
      <c r="E39" t="s">
        <v>146</v>
      </c>
      <c r="F39">
        <v>2017</v>
      </c>
      <c r="G39" s="1">
        <v>42935</v>
      </c>
      <c r="H39">
        <v>17</v>
      </c>
      <c r="I39" t="s">
        <v>6</v>
      </c>
      <c r="J39">
        <v>0</v>
      </c>
    </row>
    <row r="40" spans="1:10" ht="14.25">
      <c r="A40" t="s">
        <v>0</v>
      </c>
      <c r="B40" t="s">
        <v>144</v>
      </c>
      <c r="C40">
        <v>2494</v>
      </c>
      <c r="D40" t="s">
        <v>173</v>
      </c>
      <c r="E40" t="s">
        <v>146</v>
      </c>
      <c r="F40">
        <v>2017</v>
      </c>
      <c r="G40" s="1">
        <v>42935</v>
      </c>
      <c r="H40">
        <v>17</v>
      </c>
      <c r="I40" t="s">
        <v>6</v>
      </c>
      <c r="J40">
        <v>0</v>
      </c>
    </row>
    <row r="41" spans="1:10" ht="14.25">
      <c r="A41" t="s">
        <v>0</v>
      </c>
      <c r="B41" t="s">
        <v>144</v>
      </c>
      <c r="C41">
        <v>2494</v>
      </c>
      <c r="D41" t="s">
        <v>174</v>
      </c>
      <c r="E41" t="s">
        <v>146</v>
      </c>
      <c r="F41">
        <v>2017</v>
      </c>
      <c r="G41" s="1">
        <v>42935</v>
      </c>
      <c r="H41">
        <v>17</v>
      </c>
      <c r="I41" t="s">
        <v>6</v>
      </c>
      <c r="J41">
        <v>0</v>
      </c>
    </row>
    <row r="42" spans="1:10" ht="14.25">
      <c r="A42" t="s">
        <v>0</v>
      </c>
      <c r="B42" t="s">
        <v>144</v>
      </c>
      <c r="C42">
        <v>2494</v>
      </c>
      <c r="D42" t="s">
        <v>175</v>
      </c>
      <c r="E42" t="s">
        <v>146</v>
      </c>
      <c r="F42">
        <v>2017</v>
      </c>
      <c r="G42" s="1">
        <v>42935</v>
      </c>
      <c r="H42">
        <v>17</v>
      </c>
      <c r="I42" t="s">
        <v>6</v>
      </c>
      <c r="J42">
        <v>0</v>
      </c>
    </row>
    <row r="43" spans="1:10" ht="14.25">
      <c r="A43" t="s">
        <v>0</v>
      </c>
      <c r="B43" t="s">
        <v>144</v>
      </c>
      <c r="C43">
        <v>2494</v>
      </c>
      <c r="D43" t="s">
        <v>176</v>
      </c>
      <c r="E43" t="s">
        <v>146</v>
      </c>
      <c r="F43">
        <v>2017</v>
      </c>
      <c r="G43" s="1">
        <v>42935</v>
      </c>
      <c r="H43">
        <v>17</v>
      </c>
      <c r="I43" t="s">
        <v>6</v>
      </c>
      <c r="J43">
        <v>0</v>
      </c>
    </row>
    <row r="44" spans="1:10" ht="14.25">
      <c r="A44" t="s">
        <v>0</v>
      </c>
      <c r="B44" t="s">
        <v>144</v>
      </c>
      <c r="C44">
        <v>2494</v>
      </c>
      <c r="D44" t="s">
        <v>177</v>
      </c>
      <c r="E44" t="s">
        <v>146</v>
      </c>
      <c r="F44">
        <v>2017</v>
      </c>
      <c r="G44" s="1">
        <v>42935</v>
      </c>
      <c r="H44">
        <v>17</v>
      </c>
      <c r="I44" t="s">
        <v>6</v>
      </c>
      <c r="J44">
        <v>0</v>
      </c>
    </row>
    <row r="45" spans="1:10" ht="14.25">
      <c r="A45" t="s">
        <v>0</v>
      </c>
      <c r="B45" t="s">
        <v>192</v>
      </c>
      <c r="C45">
        <v>2496</v>
      </c>
      <c r="D45" t="s">
        <v>193</v>
      </c>
      <c r="F45">
        <v>2017</v>
      </c>
      <c r="G45" s="1">
        <v>42935</v>
      </c>
      <c r="H45">
        <v>17</v>
      </c>
      <c r="I45" t="s">
        <v>6</v>
      </c>
      <c r="J45">
        <v>0</v>
      </c>
    </row>
    <row r="46" spans="1:10" ht="14.25">
      <c r="A46" t="s">
        <v>0</v>
      </c>
      <c r="B46" t="s">
        <v>192</v>
      </c>
      <c r="C46">
        <v>2496</v>
      </c>
      <c r="D46" t="s">
        <v>194</v>
      </c>
      <c r="F46">
        <v>2017</v>
      </c>
      <c r="G46" s="1">
        <v>42935</v>
      </c>
      <c r="H46">
        <v>17</v>
      </c>
      <c r="I46" t="s">
        <v>6</v>
      </c>
      <c r="J46">
        <v>0</v>
      </c>
    </row>
    <row r="47" spans="1:10" ht="14.25">
      <c r="A47" t="s">
        <v>0</v>
      </c>
      <c r="B47" t="s">
        <v>192</v>
      </c>
      <c r="C47">
        <v>2496</v>
      </c>
      <c r="D47" t="s">
        <v>25</v>
      </c>
      <c r="F47">
        <v>2017</v>
      </c>
      <c r="G47" s="1">
        <v>42935</v>
      </c>
      <c r="H47">
        <v>17</v>
      </c>
      <c r="I47" t="s">
        <v>6</v>
      </c>
      <c r="J47">
        <v>0</v>
      </c>
    </row>
    <row r="48" spans="1:17" ht="14.25">
      <c r="A48" t="s">
        <v>0</v>
      </c>
      <c r="B48" t="s">
        <v>211</v>
      </c>
      <c r="C48">
        <v>2499</v>
      </c>
      <c r="D48" t="s">
        <v>145</v>
      </c>
      <c r="E48" t="s">
        <v>146</v>
      </c>
      <c r="F48">
        <v>2017</v>
      </c>
      <c r="G48" s="1">
        <v>42935</v>
      </c>
      <c r="H48">
        <v>17</v>
      </c>
      <c r="I48" t="s">
        <v>6</v>
      </c>
      <c r="J48">
        <v>1</v>
      </c>
      <c r="K48">
        <v>17</v>
      </c>
      <c r="N48">
        <v>0.335</v>
      </c>
      <c r="O48">
        <v>90</v>
      </c>
      <c r="Q48">
        <v>268.8</v>
      </c>
    </row>
    <row r="49" spans="1:17" ht="14.25">
      <c r="A49" t="s">
        <v>0</v>
      </c>
      <c r="B49" t="s">
        <v>211</v>
      </c>
      <c r="C49">
        <v>2499</v>
      </c>
      <c r="D49" t="s">
        <v>147</v>
      </c>
      <c r="E49" t="s">
        <v>146</v>
      </c>
      <c r="F49">
        <v>2017</v>
      </c>
      <c r="G49" s="1">
        <v>42935</v>
      </c>
      <c r="H49">
        <v>17</v>
      </c>
      <c r="I49" t="s">
        <v>6</v>
      </c>
      <c r="J49">
        <v>1</v>
      </c>
      <c r="K49">
        <v>17</v>
      </c>
      <c r="N49">
        <v>0.335</v>
      </c>
      <c r="O49">
        <v>90</v>
      </c>
      <c r="Q49">
        <v>268.8</v>
      </c>
    </row>
    <row r="50" spans="1:17" ht="14.25">
      <c r="A50" t="s">
        <v>0</v>
      </c>
      <c r="B50" t="s">
        <v>211</v>
      </c>
      <c r="C50">
        <v>2499</v>
      </c>
      <c r="D50" t="s">
        <v>148</v>
      </c>
      <c r="E50" t="s">
        <v>146</v>
      </c>
      <c r="F50">
        <v>2017</v>
      </c>
      <c r="G50" s="1">
        <v>42935</v>
      </c>
      <c r="H50">
        <v>17</v>
      </c>
      <c r="I50" t="s">
        <v>6</v>
      </c>
      <c r="J50">
        <v>1</v>
      </c>
      <c r="K50">
        <v>17</v>
      </c>
      <c r="N50">
        <v>0.335</v>
      </c>
      <c r="O50">
        <v>90</v>
      </c>
      <c r="Q50">
        <v>268.8</v>
      </c>
    </row>
    <row r="51" spans="1:17" ht="14.25">
      <c r="A51" t="s">
        <v>0</v>
      </c>
      <c r="B51" t="s">
        <v>211</v>
      </c>
      <c r="C51">
        <v>2499</v>
      </c>
      <c r="D51" t="s">
        <v>149</v>
      </c>
      <c r="E51" t="s">
        <v>146</v>
      </c>
      <c r="F51">
        <v>2017</v>
      </c>
      <c r="G51" s="1">
        <v>42935</v>
      </c>
      <c r="H51">
        <v>17</v>
      </c>
      <c r="I51" t="s">
        <v>6</v>
      </c>
      <c r="J51">
        <v>1</v>
      </c>
      <c r="K51">
        <v>17</v>
      </c>
      <c r="N51">
        <v>0.335</v>
      </c>
      <c r="O51">
        <v>90</v>
      </c>
      <c r="Q51">
        <v>268.8</v>
      </c>
    </row>
    <row r="52" spans="1:17" ht="14.25">
      <c r="A52" t="s">
        <v>0</v>
      </c>
      <c r="B52" t="s">
        <v>211</v>
      </c>
      <c r="C52">
        <v>2499</v>
      </c>
      <c r="D52" t="s">
        <v>150</v>
      </c>
      <c r="E52" t="s">
        <v>146</v>
      </c>
      <c r="F52">
        <v>2017</v>
      </c>
      <c r="G52" s="1">
        <v>42935</v>
      </c>
      <c r="H52">
        <v>17</v>
      </c>
      <c r="I52" t="s">
        <v>6</v>
      </c>
      <c r="J52">
        <v>1</v>
      </c>
      <c r="K52">
        <v>17</v>
      </c>
      <c r="N52">
        <v>0.335</v>
      </c>
      <c r="O52">
        <v>90</v>
      </c>
      <c r="Q52">
        <v>268.8</v>
      </c>
    </row>
    <row r="53" spans="1:17" ht="14.25">
      <c r="A53" t="s">
        <v>0</v>
      </c>
      <c r="B53" t="s">
        <v>211</v>
      </c>
      <c r="C53">
        <v>2499</v>
      </c>
      <c r="D53" t="s">
        <v>151</v>
      </c>
      <c r="E53" t="s">
        <v>146</v>
      </c>
      <c r="F53">
        <v>2017</v>
      </c>
      <c r="G53" s="1">
        <v>42935</v>
      </c>
      <c r="H53">
        <v>17</v>
      </c>
      <c r="I53" t="s">
        <v>6</v>
      </c>
      <c r="J53">
        <v>1</v>
      </c>
      <c r="K53">
        <v>17</v>
      </c>
      <c r="N53">
        <v>0.335</v>
      </c>
      <c r="O53">
        <v>90</v>
      </c>
      <c r="Q53">
        <v>268.8</v>
      </c>
    </row>
    <row r="54" spans="1:17" ht="14.25">
      <c r="A54" t="s">
        <v>0</v>
      </c>
      <c r="B54" t="s">
        <v>211</v>
      </c>
      <c r="C54">
        <v>2499</v>
      </c>
      <c r="D54" t="s">
        <v>152</v>
      </c>
      <c r="E54" t="s">
        <v>146</v>
      </c>
      <c r="F54">
        <v>2017</v>
      </c>
      <c r="G54" s="1">
        <v>42935</v>
      </c>
      <c r="H54">
        <v>17</v>
      </c>
      <c r="I54" t="s">
        <v>6</v>
      </c>
      <c r="J54">
        <v>1</v>
      </c>
      <c r="K54">
        <v>17</v>
      </c>
      <c r="N54">
        <v>0.335</v>
      </c>
      <c r="O54">
        <v>90</v>
      </c>
      <c r="Q54">
        <v>268.8</v>
      </c>
    </row>
    <row r="55" spans="1:17" ht="14.25">
      <c r="A55" t="s">
        <v>0</v>
      </c>
      <c r="B55" t="s">
        <v>211</v>
      </c>
      <c r="C55">
        <v>2499</v>
      </c>
      <c r="D55" t="s">
        <v>153</v>
      </c>
      <c r="E55" t="s">
        <v>146</v>
      </c>
      <c r="F55">
        <v>2017</v>
      </c>
      <c r="G55" s="1">
        <v>42935</v>
      </c>
      <c r="H55">
        <v>17</v>
      </c>
      <c r="I55" t="s">
        <v>6</v>
      </c>
      <c r="J55">
        <v>0.1</v>
      </c>
      <c r="K55">
        <v>17</v>
      </c>
      <c r="N55">
        <v>0.335</v>
      </c>
      <c r="O55">
        <v>9</v>
      </c>
      <c r="Q55">
        <v>26.9</v>
      </c>
    </row>
    <row r="56" spans="1:10" ht="14.25">
      <c r="A56" t="s">
        <v>0</v>
      </c>
      <c r="B56" t="s">
        <v>211</v>
      </c>
      <c r="C56">
        <v>2499</v>
      </c>
      <c r="D56" t="s">
        <v>154</v>
      </c>
      <c r="E56" t="s">
        <v>146</v>
      </c>
      <c r="F56">
        <v>2017</v>
      </c>
      <c r="G56" s="1">
        <v>42935</v>
      </c>
      <c r="H56">
        <v>17</v>
      </c>
      <c r="I56" t="s">
        <v>6</v>
      </c>
      <c r="J56">
        <v>0</v>
      </c>
    </row>
    <row r="57" spans="1:17" ht="14.25">
      <c r="A57" t="s">
        <v>0</v>
      </c>
      <c r="B57" t="s">
        <v>211</v>
      </c>
      <c r="C57">
        <v>2499</v>
      </c>
      <c r="D57" t="s">
        <v>155</v>
      </c>
      <c r="E57" t="s">
        <v>146</v>
      </c>
      <c r="F57">
        <v>2017</v>
      </c>
      <c r="G57" s="1">
        <v>42935</v>
      </c>
      <c r="H57">
        <v>17</v>
      </c>
      <c r="I57" t="s">
        <v>6</v>
      </c>
      <c r="J57">
        <v>1</v>
      </c>
      <c r="K57">
        <v>17</v>
      </c>
      <c r="N57">
        <v>0.335</v>
      </c>
      <c r="O57">
        <v>90</v>
      </c>
      <c r="Q57">
        <v>268.8</v>
      </c>
    </row>
    <row r="58" spans="1:17" ht="14.25">
      <c r="A58" t="s">
        <v>0</v>
      </c>
      <c r="B58" t="s">
        <v>211</v>
      </c>
      <c r="C58">
        <v>2499</v>
      </c>
      <c r="D58" t="s">
        <v>156</v>
      </c>
      <c r="E58" t="s">
        <v>146</v>
      </c>
      <c r="F58">
        <v>2017</v>
      </c>
      <c r="G58" s="1">
        <v>42935</v>
      </c>
      <c r="H58">
        <v>17</v>
      </c>
      <c r="I58" t="s">
        <v>6</v>
      </c>
      <c r="J58">
        <v>1</v>
      </c>
      <c r="K58">
        <v>17</v>
      </c>
      <c r="N58">
        <v>0.335</v>
      </c>
      <c r="O58">
        <v>90</v>
      </c>
      <c r="Q58">
        <v>268.8</v>
      </c>
    </row>
    <row r="59" spans="1:17" ht="14.25">
      <c r="A59" t="s">
        <v>0</v>
      </c>
      <c r="B59" t="s">
        <v>211</v>
      </c>
      <c r="C59">
        <v>2499</v>
      </c>
      <c r="D59" t="s">
        <v>157</v>
      </c>
      <c r="E59" t="s">
        <v>146</v>
      </c>
      <c r="F59">
        <v>2017</v>
      </c>
      <c r="G59" s="1">
        <v>42935</v>
      </c>
      <c r="H59">
        <v>17</v>
      </c>
      <c r="I59" t="s">
        <v>6</v>
      </c>
      <c r="J59">
        <v>1</v>
      </c>
      <c r="K59">
        <v>17</v>
      </c>
      <c r="N59">
        <v>0.335</v>
      </c>
      <c r="O59">
        <v>90</v>
      </c>
      <c r="Q59">
        <v>268.8</v>
      </c>
    </row>
    <row r="60" spans="1:17" ht="14.25">
      <c r="A60" t="s">
        <v>0</v>
      </c>
      <c r="B60" t="s">
        <v>211</v>
      </c>
      <c r="C60">
        <v>2499</v>
      </c>
      <c r="D60" t="s">
        <v>158</v>
      </c>
      <c r="E60" t="s">
        <v>146</v>
      </c>
      <c r="F60">
        <v>2017</v>
      </c>
      <c r="G60" s="1">
        <v>42935</v>
      </c>
      <c r="H60">
        <v>17</v>
      </c>
      <c r="I60" t="s">
        <v>6</v>
      </c>
      <c r="J60">
        <v>1</v>
      </c>
      <c r="K60">
        <v>17</v>
      </c>
      <c r="N60">
        <v>0.335</v>
      </c>
      <c r="O60">
        <v>90</v>
      </c>
      <c r="Q60">
        <v>268.8</v>
      </c>
    </row>
    <row r="61" spans="1:17" ht="14.25">
      <c r="A61" t="s">
        <v>0</v>
      </c>
      <c r="B61" t="s">
        <v>211</v>
      </c>
      <c r="C61">
        <v>2499</v>
      </c>
      <c r="D61" t="s">
        <v>159</v>
      </c>
      <c r="E61" t="s">
        <v>146</v>
      </c>
      <c r="F61">
        <v>2017</v>
      </c>
      <c r="G61" s="1">
        <v>42935</v>
      </c>
      <c r="H61">
        <v>17</v>
      </c>
      <c r="I61" t="s">
        <v>6</v>
      </c>
      <c r="J61">
        <v>1</v>
      </c>
      <c r="K61">
        <v>17</v>
      </c>
      <c r="N61">
        <v>0.335</v>
      </c>
      <c r="O61">
        <v>90</v>
      </c>
      <c r="Q61">
        <v>268.8</v>
      </c>
    </row>
    <row r="62" spans="1:17" ht="14.25">
      <c r="A62" t="s">
        <v>0</v>
      </c>
      <c r="B62" t="s">
        <v>211</v>
      </c>
      <c r="C62">
        <v>2499</v>
      </c>
      <c r="D62" t="s">
        <v>160</v>
      </c>
      <c r="E62" t="s">
        <v>146</v>
      </c>
      <c r="F62">
        <v>2017</v>
      </c>
      <c r="G62" s="1">
        <v>42935</v>
      </c>
      <c r="H62">
        <v>17</v>
      </c>
      <c r="I62" t="s">
        <v>6</v>
      </c>
      <c r="J62">
        <v>1</v>
      </c>
      <c r="K62">
        <v>17</v>
      </c>
      <c r="N62">
        <v>0.335</v>
      </c>
      <c r="O62">
        <v>90</v>
      </c>
      <c r="Q62">
        <v>268.8</v>
      </c>
    </row>
    <row r="63" spans="1:17" ht="14.25">
      <c r="A63" t="s">
        <v>0</v>
      </c>
      <c r="B63" t="s">
        <v>211</v>
      </c>
      <c r="C63">
        <v>2499</v>
      </c>
      <c r="D63" t="s">
        <v>161</v>
      </c>
      <c r="E63" t="s">
        <v>146</v>
      </c>
      <c r="F63">
        <v>2017</v>
      </c>
      <c r="G63" s="1">
        <v>42935</v>
      </c>
      <c r="H63">
        <v>17</v>
      </c>
      <c r="I63" t="s">
        <v>6</v>
      </c>
      <c r="J63">
        <v>1</v>
      </c>
      <c r="K63">
        <v>17</v>
      </c>
      <c r="N63">
        <v>0.335</v>
      </c>
      <c r="O63">
        <v>90</v>
      </c>
      <c r="Q63">
        <v>268.8</v>
      </c>
    </row>
    <row r="64" spans="1:17" ht="14.25">
      <c r="A64" t="s">
        <v>0</v>
      </c>
      <c r="B64" t="s">
        <v>232</v>
      </c>
      <c r="C64">
        <v>2500</v>
      </c>
      <c r="D64">
        <v>10</v>
      </c>
      <c r="F64">
        <v>2017</v>
      </c>
      <c r="G64" s="1">
        <v>42935</v>
      </c>
      <c r="H64">
        <v>17</v>
      </c>
      <c r="I64" t="s">
        <v>2</v>
      </c>
      <c r="J64">
        <v>1</v>
      </c>
      <c r="K64">
        <v>368</v>
      </c>
      <c r="M64">
        <v>2.153</v>
      </c>
      <c r="N64">
        <v>0.075</v>
      </c>
      <c r="O64">
        <v>269.1</v>
      </c>
      <c r="P64">
        <v>213.2</v>
      </c>
      <c r="Q64">
        <v>3588.1</v>
      </c>
    </row>
    <row r="65" spans="1:17" ht="14.25">
      <c r="A65" t="s">
        <v>0</v>
      </c>
      <c r="B65" t="s">
        <v>232</v>
      </c>
      <c r="C65">
        <v>2500</v>
      </c>
      <c r="D65">
        <v>20</v>
      </c>
      <c r="F65">
        <v>2017</v>
      </c>
      <c r="G65" s="1">
        <v>42935</v>
      </c>
      <c r="H65">
        <v>17</v>
      </c>
      <c r="I65" t="s">
        <v>87</v>
      </c>
      <c r="J65">
        <v>1</v>
      </c>
      <c r="K65">
        <v>385</v>
      </c>
      <c r="M65">
        <v>2.212</v>
      </c>
      <c r="N65">
        <v>0.056</v>
      </c>
      <c r="O65">
        <v>206.4</v>
      </c>
      <c r="P65">
        <v>219.1</v>
      </c>
      <c r="Q65">
        <v>3686.5</v>
      </c>
    </row>
    <row r="66" spans="1:17" ht="14.25">
      <c r="A66" t="s">
        <v>0</v>
      </c>
      <c r="B66" t="s">
        <v>232</v>
      </c>
      <c r="C66">
        <v>2500</v>
      </c>
      <c r="D66">
        <v>30</v>
      </c>
      <c r="F66">
        <v>2017</v>
      </c>
      <c r="G66" s="1">
        <v>42935</v>
      </c>
      <c r="H66">
        <v>17</v>
      </c>
      <c r="I66" t="s">
        <v>87</v>
      </c>
      <c r="J66">
        <v>1</v>
      </c>
      <c r="K66">
        <v>996</v>
      </c>
      <c r="M66">
        <v>5.598</v>
      </c>
      <c r="N66">
        <v>0.106</v>
      </c>
      <c r="O66">
        <v>988.9</v>
      </c>
      <c r="P66">
        <v>554.4</v>
      </c>
      <c r="Q66">
        <v>9329.5</v>
      </c>
    </row>
    <row r="67" spans="1:10" ht="14.25">
      <c r="A67" t="s">
        <v>0</v>
      </c>
      <c r="B67" t="s">
        <v>232</v>
      </c>
      <c r="C67">
        <v>2500</v>
      </c>
      <c r="D67" t="s">
        <v>11</v>
      </c>
      <c r="F67">
        <v>2017</v>
      </c>
      <c r="G67" s="1">
        <v>42935</v>
      </c>
      <c r="H67">
        <v>17</v>
      </c>
      <c r="I67" t="s">
        <v>6</v>
      </c>
      <c r="J67">
        <v>0</v>
      </c>
    </row>
    <row r="68" spans="1:10" ht="14.25">
      <c r="A68" t="s">
        <v>0</v>
      </c>
      <c r="B68" t="s">
        <v>232</v>
      </c>
      <c r="C68">
        <v>2500</v>
      </c>
      <c r="D68" t="s">
        <v>194</v>
      </c>
      <c r="F68">
        <v>2017</v>
      </c>
      <c r="G68" s="1">
        <v>42935</v>
      </c>
      <c r="H68">
        <v>17</v>
      </c>
      <c r="I68" t="s">
        <v>6</v>
      </c>
      <c r="J68">
        <v>0</v>
      </c>
    </row>
    <row r="69" spans="1:10" ht="14.25">
      <c r="A69" t="s">
        <v>0</v>
      </c>
      <c r="B69" t="s">
        <v>232</v>
      </c>
      <c r="C69">
        <v>2500</v>
      </c>
      <c r="D69" t="s">
        <v>25</v>
      </c>
      <c r="F69">
        <v>2017</v>
      </c>
      <c r="G69" s="1">
        <v>42935</v>
      </c>
      <c r="H69">
        <v>17</v>
      </c>
      <c r="I69" t="s">
        <v>6</v>
      </c>
      <c r="J69">
        <v>0</v>
      </c>
    </row>
    <row r="70" spans="1:10" ht="14.25">
      <c r="A70" t="s">
        <v>0</v>
      </c>
      <c r="B70" t="s">
        <v>232</v>
      </c>
      <c r="C70">
        <v>2500</v>
      </c>
      <c r="D70" t="s">
        <v>233</v>
      </c>
      <c r="F70">
        <v>2017</v>
      </c>
      <c r="G70" s="1">
        <v>42935</v>
      </c>
      <c r="H70">
        <v>17</v>
      </c>
      <c r="I70" t="s">
        <v>6</v>
      </c>
      <c r="J70">
        <v>0</v>
      </c>
    </row>
    <row r="71" spans="1:10" ht="14.25">
      <c r="A71" t="s">
        <v>0</v>
      </c>
      <c r="B71" t="s">
        <v>232</v>
      </c>
      <c r="C71">
        <v>2500</v>
      </c>
      <c r="D71" t="s">
        <v>26</v>
      </c>
      <c r="F71">
        <v>2017</v>
      </c>
      <c r="G71" s="1">
        <v>42935</v>
      </c>
      <c r="H71">
        <v>17</v>
      </c>
      <c r="I71" t="s">
        <v>6</v>
      </c>
      <c r="J71">
        <v>0</v>
      </c>
    </row>
    <row r="72" spans="1:10" ht="14.25">
      <c r="A72" t="s">
        <v>0</v>
      </c>
      <c r="B72" t="s">
        <v>232</v>
      </c>
      <c r="C72">
        <v>2500</v>
      </c>
      <c r="D72" t="s">
        <v>27</v>
      </c>
      <c r="F72">
        <v>2017</v>
      </c>
      <c r="G72" s="1">
        <v>42935</v>
      </c>
      <c r="H72">
        <v>17</v>
      </c>
      <c r="I72" t="s">
        <v>6</v>
      </c>
      <c r="J72">
        <v>0</v>
      </c>
    </row>
    <row r="73" spans="1:10" ht="14.25">
      <c r="A73" t="s">
        <v>0</v>
      </c>
      <c r="B73" t="s">
        <v>232</v>
      </c>
      <c r="C73">
        <v>2500</v>
      </c>
      <c r="D73" t="s">
        <v>234</v>
      </c>
      <c r="F73">
        <v>2017</v>
      </c>
      <c r="G73" s="1">
        <v>42935</v>
      </c>
      <c r="H73">
        <v>17</v>
      </c>
      <c r="I73" t="s">
        <v>6</v>
      </c>
      <c r="J73">
        <v>0</v>
      </c>
    </row>
    <row r="74" spans="1:10" ht="14.25">
      <c r="A74" t="s">
        <v>0</v>
      </c>
      <c r="B74" t="s">
        <v>232</v>
      </c>
      <c r="C74">
        <v>2500</v>
      </c>
      <c r="D74" t="s">
        <v>28</v>
      </c>
      <c r="F74">
        <v>2017</v>
      </c>
      <c r="G74" s="1">
        <v>42935</v>
      </c>
      <c r="H74">
        <v>17</v>
      </c>
      <c r="I74" t="s">
        <v>6</v>
      </c>
      <c r="J74">
        <v>0</v>
      </c>
    </row>
    <row r="75" spans="1:10" ht="14.25">
      <c r="A75" t="s">
        <v>0</v>
      </c>
      <c r="B75" t="s">
        <v>232</v>
      </c>
      <c r="C75">
        <v>2500</v>
      </c>
      <c r="D75" t="s">
        <v>29</v>
      </c>
      <c r="F75">
        <v>2017</v>
      </c>
      <c r="G75" s="1">
        <v>42935</v>
      </c>
      <c r="H75">
        <v>17</v>
      </c>
      <c r="I75" t="s">
        <v>6</v>
      </c>
      <c r="J75">
        <v>0</v>
      </c>
    </row>
    <row r="76" spans="1:10" ht="14.25">
      <c r="A76" t="s">
        <v>0</v>
      </c>
      <c r="B76" t="s">
        <v>232</v>
      </c>
      <c r="C76">
        <v>2500</v>
      </c>
      <c r="D76" t="s">
        <v>154</v>
      </c>
      <c r="F76">
        <v>2017</v>
      </c>
      <c r="G76" s="1">
        <v>42935</v>
      </c>
      <c r="H76">
        <v>17</v>
      </c>
      <c r="I76" t="s">
        <v>34</v>
      </c>
      <c r="J76">
        <v>0</v>
      </c>
    </row>
    <row r="77" spans="1:10" ht="14.25">
      <c r="A77" t="s">
        <v>0</v>
      </c>
      <c r="B77" t="s">
        <v>232</v>
      </c>
      <c r="C77">
        <v>2500</v>
      </c>
      <c r="D77" t="s">
        <v>155</v>
      </c>
      <c r="F77">
        <v>2017</v>
      </c>
      <c r="G77" s="1">
        <v>42935</v>
      </c>
      <c r="H77">
        <v>17</v>
      </c>
      <c r="I77" t="s">
        <v>34</v>
      </c>
      <c r="J77">
        <v>0</v>
      </c>
    </row>
    <row r="78" spans="1:10" ht="14.25">
      <c r="A78" t="s">
        <v>0</v>
      </c>
      <c r="B78" t="s">
        <v>232</v>
      </c>
      <c r="C78">
        <v>2500</v>
      </c>
      <c r="D78" t="s">
        <v>156</v>
      </c>
      <c r="F78">
        <v>2017</v>
      </c>
      <c r="G78" s="1">
        <v>42935</v>
      </c>
      <c r="H78">
        <v>17</v>
      </c>
      <c r="I78" t="s">
        <v>34</v>
      </c>
      <c r="J78">
        <v>0</v>
      </c>
    </row>
    <row r="79" spans="1:10" ht="14.25">
      <c r="A79" t="s">
        <v>0</v>
      </c>
      <c r="B79" t="s">
        <v>232</v>
      </c>
      <c r="C79">
        <v>2500</v>
      </c>
      <c r="D79" t="s">
        <v>157</v>
      </c>
      <c r="F79">
        <v>2017</v>
      </c>
      <c r="G79" s="1">
        <v>42935</v>
      </c>
      <c r="H79">
        <v>17</v>
      </c>
      <c r="I79" t="s">
        <v>34</v>
      </c>
      <c r="J79">
        <v>0</v>
      </c>
    </row>
    <row r="80" spans="1:10" ht="14.25">
      <c r="A80" t="s">
        <v>0</v>
      </c>
      <c r="B80" t="s">
        <v>232</v>
      </c>
      <c r="C80">
        <v>2500</v>
      </c>
      <c r="D80" t="s">
        <v>162</v>
      </c>
      <c r="F80">
        <v>2017</v>
      </c>
      <c r="G80" s="1">
        <v>42935</v>
      </c>
      <c r="H80">
        <v>17</v>
      </c>
      <c r="I80" t="s">
        <v>34</v>
      </c>
      <c r="J80">
        <v>0</v>
      </c>
    </row>
    <row r="81" spans="1:10" ht="14.25">
      <c r="A81" t="s">
        <v>0</v>
      </c>
      <c r="B81" t="s">
        <v>232</v>
      </c>
      <c r="C81">
        <v>2500</v>
      </c>
      <c r="D81" t="s">
        <v>163</v>
      </c>
      <c r="F81">
        <v>2017</v>
      </c>
      <c r="G81" s="1">
        <v>42935</v>
      </c>
      <c r="H81">
        <v>17</v>
      </c>
      <c r="I81" t="s">
        <v>34</v>
      </c>
      <c r="J81">
        <v>0</v>
      </c>
    </row>
    <row r="82" spans="1:10" ht="14.25">
      <c r="A82" t="s">
        <v>0</v>
      </c>
      <c r="B82" t="s">
        <v>232</v>
      </c>
      <c r="C82">
        <v>2500</v>
      </c>
      <c r="D82" t="s">
        <v>164</v>
      </c>
      <c r="F82">
        <v>2017</v>
      </c>
      <c r="G82" s="1">
        <v>42935</v>
      </c>
      <c r="H82">
        <v>17</v>
      </c>
      <c r="I82" t="s">
        <v>34</v>
      </c>
      <c r="J82">
        <v>0</v>
      </c>
    </row>
    <row r="83" spans="1:10" ht="14.25">
      <c r="A83" t="s">
        <v>0</v>
      </c>
      <c r="B83" t="s">
        <v>232</v>
      </c>
      <c r="C83">
        <v>2500</v>
      </c>
      <c r="D83" t="s">
        <v>165</v>
      </c>
      <c r="F83">
        <v>2017</v>
      </c>
      <c r="G83" s="1">
        <v>42935</v>
      </c>
      <c r="H83">
        <v>17</v>
      </c>
      <c r="I83" t="s">
        <v>34</v>
      </c>
      <c r="J83">
        <v>0</v>
      </c>
    </row>
    <row r="84" spans="1:17" ht="14.25">
      <c r="A84" t="s">
        <v>0</v>
      </c>
      <c r="B84" t="s">
        <v>232</v>
      </c>
      <c r="C84">
        <v>2500</v>
      </c>
      <c r="D84" t="s">
        <v>235</v>
      </c>
      <c r="F84">
        <v>2017</v>
      </c>
      <c r="G84" s="1">
        <v>42935</v>
      </c>
      <c r="H84">
        <v>17</v>
      </c>
      <c r="I84" t="s">
        <v>2</v>
      </c>
      <c r="J84">
        <v>1</v>
      </c>
      <c r="K84">
        <v>200</v>
      </c>
      <c r="M84">
        <v>0.876</v>
      </c>
      <c r="N84">
        <v>0.006</v>
      </c>
      <c r="O84">
        <v>8.8</v>
      </c>
      <c r="P84">
        <v>86.8</v>
      </c>
      <c r="Q84">
        <v>1460.1</v>
      </c>
    </row>
    <row r="85" spans="1:10" ht="14.25">
      <c r="A85" t="s">
        <v>0</v>
      </c>
      <c r="B85" t="s">
        <v>3</v>
      </c>
      <c r="C85">
        <v>2503</v>
      </c>
      <c r="D85" t="s">
        <v>4</v>
      </c>
      <c r="E85" t="s">
        <v>5</v>
      </c>
      <c r="F85">
        <v>2017</v>
      </c>
      <c r="G85" s="1">
        <v>42935</v>
      </c>
      <c r="H85">
        <v>17</v>
      </c>
      <c r="I85" t="s">
        <v>6</v>
      </c>
      <c r="J85">
        <v>0</v>
      </c>
    </row>
    <row r="86" spans="1:10" ht="14.25">
      <c r="A86" t="s">
        <v>0</v>
      </c>
      <c r="B86" t="s">
        <v>3</v>
      </c>
      <c r="C86">
        <v>2503</v>
      </c>
      <c r="D86" t="s">
        <v>7</v>
      </c>
      <c r="E86" t="s">
        <v>5</v>
      </c>
      <c r="F86">
        <v>2017</v>
      </c>
      <c r="G86" s="1">
        <v>42935</v>
      </c>
      <c r="H86">
        <v>17</v>
      </c>
      <c r="I86" t="s">
        <v>6</v>
      </c>
      <c r="J86">
        <v>0</v>
      </c>
    </row>
    <row r="87" spans="1:17" ht="14.25">
      <c r="A87" t="s">
        <v>0</v>
      </c>
      <c r="B87" t="s">
        <v>3</v>
      </c>
      <c r="C87">
        <v>2503</v>
      </c>
      <c r="D87" t="s">
        <v>8</v>
      </c>
      <c r="E87" t="s">
        <v>5</v>
      </c>
      <c r="F87">
        <v>2017</v>
      </c>
      <c r="G87" s="1">
        <v>42935</v>
      </c>
      <c r="H87">
        <v>17</v>
      </c>
      <c r="I87" t="s">
        <v>6</v>
      </c>
      <c r="J87">
        <v>1</v>
      </c>
      <c r="L87">
        <v>69</v>
      </c>
      <c r="N87">
        <v>0.06</v>
      </c>
      <c r="O87">
        <v>5.043</v>
      </c>
      <c r="Q87">
        <v>83.9</v>
      </c>
    </row>
    <row r="88" spans="1:17" ht="14.25">
      <c r="A88" t="s">
        <v>0</v>
      </c>
      <c r="B88" t="s">
        <v>3</v>
      </c>
      <c r="C88">
        <v>2503</v>
      </c>
      <c r="D88" t="s">
        <v>9</v>
      </c>
      <c r="E88" t="s">
        <v>5</v>
      </c>
      <c r="F88">
        <v>2017</v>
      </c>
      <c r="G88" s="1">
        <v>42935</v>
      </c>
      <c r="H88">
        <v>17</v>
      </c>
      <c r="I88" t="s">
        <v>6</v>
      </c>
      <c r="J88">
        <v>1</v>
      </c>
      <c r="L88">
        <v>73</v>
      </c>
      <c r="N88">
        <v>0.06</v>
      </c>
      <c r="O88">
        <v>5.019</v>
      </c>
      <c r="Q88">
        <v>83.5</v>
      </c>
    </row>
    <row r="89" spans="1:17" ht="14.25">
      <c r="A89" t="s">
        <v>0</v>
      </c>
      <c r="B89" t="s">
        <v>3</v>
      </c>
      <c r="C89">
        <v>2503</v>
      </c>
      <c r="D89" t="s">
        <v>10</v>
      </c>
      <c r="E89" t="s">
        <v>5</v>
      </c>
      <c r="F89">
        <v>2017</v>
      </c>
      <c r="G89" s="1">
        <v>42935</v>
      </c>
      <c r="H89">
        <v>17</v>
      </c>
      <c r="I89" t="s">
        <v>6</v>
      </c>
      <c r="J89">
        <v>1</v>
      </c>
      <c r="L89">
        <v>67</v>
      </c>
      <c r="N89">
        <v>0.06</v>
      </c>
      <c r="O89">
        <v>5.139</v>
      </c>
      <c r="Q89">
        <v>85.5</v>
      </c>
    </row>
    <row r="90" spans="1:10" ht="14.25">
      <c r="A90" t="s">
        <v>0</v>
      </c>
      <c r="B90" t="s">
        <v>3</v>
      </c>
      <c r="C90">
        <v>2503</v>
      </c>
      <c r="D90" t="s">
        <v>11</v>
      </c>
      <c r="F90">
        <v>2017</v>
      </c>
      <c r="G90" s="1">
        <v>42935</v>
      </c>
      <c r="H90">
        <v>17</v>
      </c>
      <c r="I90" t="s">
        <v>6</v>
      </c>
      <c r="J90">
        <v>0</v>
      </c>
    </row>
    <row r="91" spans="1:10" ht="14.25">
      <c r="A91" t="s">
        <v>0</v>
      </c>
      <c r="B91" t="s">
        <v>12</v>
      </c>
      <c r="C91">
        <v>2504</v>
      </c>
      <c r="D91">
        <v>120</v>
      </c>
      <c r="E91" t="s">
        <v>13</v>
      </c>
      <c r="F91">
        <v>2017</v>
      </c>
      <c r="G91" s="1">
        <v>42935</v>
      </c>
      <c r="H91">
        <v>17</v>
      </c>
      <c r="I91" t="s">
        <v>14</v>
      </c>
      <c r="J91">
        <v>0</v>
      </c>
    </row>
    <row r="92" spans="1:17" ht="14.25">
      <c r="A92" t="s">
        <v>0</v>
      </c>
      <c r="B92" t="s">
        <v>12</v>
      </c>
      <c r="C92">
        <v>2504</v>
      </c>
      <c r="D92">
        <v>121</v>
      </c>
      <c r="E92" t="s">
        <v>13</v>
      </c>
      <c r="F92">
        <v>2017</v>
      </c>
      <c r="G92" s="1">
        <v>42935</v>
      </c>
      <c r="H92">
        <v>17</v>
      </c>
      <c r="I92" t="s">
        <v>14</v>
      </c>
      <c r="J92">
        <v>1</v>
      </c>
      <c r="L92">
        <v>201</v>
      </c>
      <c r="M92">
        <v>0.164</v>
      </c>
      <c r="N92">
        <v>0.059</v>
      </c>
      <c r="O92">
        <v>16.1</v>
      </c>
      <c r="P92">
        <v>16.2</v>
      </c>
      <c r="Q92">
        <v>272.7</v>
      </c>
    </row>
    <row r="93" spans="1:10" ht="14.25">
      <c r="A93" t="s">
        <v>0</v>
      </c>
      <c r="B93" t="s">
        <v>12</v>
      </c>
      <c r="C93">
        <v>2504</v>
      </c>
      <c r="D93">
        <v>122</v>
      </c>
      <c r="E93" t="s">
        <v>13</v>
      </c>
      <c r="F93">
        <v>2017</v>
      </c>
      <c r="G93" s="1">
        <v>42935</v>
      </c>
      <c r="H93">
        <v>17</v>
      </c>
      <c r="I93" t="s">
        <v>14</v>
      </c>
      <c r="J93">
        <v>0</v>
      </c>
    </row>
    <row r="94" spans="1:10" ht="14.25">
      <c r="A94" t="s">
        <v>0</v>
      </c>
      <c r="B94" t="s">
        <v>12</v>
      </c>
      <c r="C94">
        <v>2504</v>
      </c>
      <c r="D94" t="s">
        <v>11</v>
      </c>
      <c r="F94">
        <v>2017</v>
      </c>
      <c r="G94" s="1">
        <v>42935</v>
      </c>
      <c r="H94">
        <v>17</v>
      </c>
      <c r="I94" t="s">
        <v>6</v>
      </c>
      <c r="J94">
        <v>0</v>
      </c>
    </row>
    <row r="95" spans="1:10" ht="14.25">
      <c r="A95" t="s">
        <v>0</v>
      </c>
      <c r="B95" t="s">
        <v>12</v>
      </c>
      <c r="C95">
        <v>2504</v>
      </c>
      <c r="D95" t="s">
        <v>15</v>
      </c>
      <c r="F95">
        <v>2017</v>
      </c>
      <c r="G95" s="1">
        <v>42935</v>
      </c>
      <c r="H95">
        <v>17</v>
      </c>
      <c r="I95" t="s">
        <v>6</v>
      </c>
      <c r="J95">
        <v>0</v>
      </c>
    </row>
    <row r="96" spans="1:17" ht="14.25">
      <c r="A96" t="s">
        <v>0</v>
      </c>
      <c r="B96" t="s">
        <v>106</v>
      </c>
      <c r="C96">
        <v>2511</v>
      </c>
      <c r="D96">
        <v>10</v>
      </c>
      <c r="F96">
        <v>2017</v>
      </c>
      <c r="G96" s="1">
        <v>42935</v>
      </c>
      <c r="H96">
        <v>17</v>
      </c>
      <c r="I96" t="s">
        <v>2</v>
      </c>
      <c r="J96">
        <v>1</v>
      </c>
      <c r="K96">
        <v>189</v>
      </c>
      <c r="M96">
        <v>1.183</v>
      </c>
      <c r="N96">
        <v>0.085</v>
      </c>
      <c r="O96">
        <v>167.5</v>
      </c>
      <c r="P96">
        <v>117.1</v>
      </c>
      <c r="Q96">
        <v>1971</v>
      </c>
    </row>
    <row r="97" spans="1:17" ht="14.25">
      <c r="A97" t="s">
        <v>0</v>
      </c>
      <c r="B97" t="s">
        <v>106</v>
      </c>
      <c r="C97">
        <v>2511</v>
      </c>
      <c r="D97">
        <v>20</v>
      </c>
      <c r="F97">
        <v>2017</v>
      </c>
      <c r="G97" s="1">
        <v>42935</v>
      </c>
      <c r="H97">
        <v>17</v>
      </c>
      <c r="I97" t="s">
        <v>2</v>
      </c>
      <c r="J97">
        <v>1</v>
      </c>
      <c r="K97">
        <v>181</v>
      </c>
      <c r="M97">
        <v>1.099</v>
      </c>
      <c r="N97">
        <v>0.049</v>
      </c>
      <c r="O97">
        <v>89.7</v>
      </c>
      <c r="P97">
        <v>108.8</v>
      </c>
      <c r="Q97">
        <v>1831.4</v>
      </c>
    </row>
    <row r="98" spans="1:17" ht="14.25">
      <c r="A98" t="s">
        <v>0</v>
      </c>
      <c r="B98" t="s">
        <v>106</v>
      </c>
      <c r="C98">
        <v>2511</v>
      </c>
      <c r="D98" t="s">
        <v>107</v>
      </c>
      <c r="E98" t="s">
        <v>108</v>
      </c>
      <c r="F98">
        <v>2017</v>
      </c>
      <c r="G98" s="1">
        <v>42935</v>
      </c>
      <c r="H98">
        <v>17</v>
      </c>
      <c r="I98" t="s">
        <v>6</v>
      </c>
      <c r="J98">
        <v>1</v>
      </c>
      <c r="K98">
        <v>11</v>
      </c>
      <c r="N98">
        <v>0.304</v>
      </c>
      <c r="O98">
        <v>56.8</v>
      </c>
      <c r="P98">
        <v>11</v>
      </c>
      <c r="Q98">
        <v>187</v>
      </c>
    </row>
    <row r="99" spans="1:17" ht="14.25">
      <c r="A99" t="s">
        <v>0</v>
      </c>
      <c r="B99" t="s">
        <v>106</v>
      </c>
      <c r="C99">
        <v>2511</v>
      </c>
      <c r="D99" t="s">
        <v>109</v>
      </c>
      <c r="E99" t="s">
        <v>108</v>
      </c>
      <c r="F99">
        <v>2017</v>
      </c>
      <c r="G99" s="1">
        <v>42935</v>
      </c>
      <c r="H99">
        <v>17</v>
      </c>
      <c r="I99" t="s">
        <v>6</v>
      </c>
      <c r="J99">
        <v>1</v>
      </c>
      <c r="K99">
        <v>11</v>
      </c>
      <c r="N99">
        <v>0.304</v>
      </c>
      <c r="O99">
        <v>56.8</v>
      </c>
      <c r="P99">
        <v>11</v>
      </c>
      <c r="Q99">
        <v>187</v>
      </c>
    </row>
    <row r="100" spans="1:17" ht="14.25">
      <c r="A100" t="s">
        <v>0</v>
      </c>
      <c r="B100" t="s">
        <v>106</v>
      </c>
      <c r="C100">
        <v>2511</v>
      </c>
      <c r="D100" t="s">
        <v>110</v>
      </c>
      <c r="E100" t="s">
        <v>108</v>
      </c>
      <c r="F100">
        <v>2017</v>
      </c>
      <c r="G100" s="1">
        <v>42935</v>
      </c>
      <c r="H100">
        <v>17</v>
      </c>
      <c r="I100" t="s">
        <v>6</v>
      </c>
      <c r="J100">
        <v>1</v>
      </c>
      <c r="K100">
        <v>10</v>
      </c>
      <c r="N100">
        <v>0.304</v>
      </c>
      <c r="O100">
        <v>51.7</v>
      </c>
      <c r="P100">
        <v>10</v>
      </c>
      <c r="Q100">
        <v>170</v>
      </c>
    </row>
    <row r="101" spans="1:17" ht="14.25">
      <c r="A101" t="s">
        <v>0</v>
      </c>
      <c r="B101" t="s">
        <v>106</v>
      </c>
      <c r="C101">
        <v>2511</v>
      </c>
      <c r="D101" t="s">
        <v>111</v>
      </c>
      <c r="E101" t="s">
        <v>108</v>
      </c>
      <c r="F101">
        <v>2017</v>
      </c>
      <c r="G101" s="1">
        <v>42935</v>
      </c>
      <c r="H101">
        <v>17</v>
      </c>
      <c r="I101" t="s">
        <v>6</v>
      </c>
      <c r="J101">
        <v>1</v>
      </c>
      <c r="K101">
        <v>11</v>
      </c>
      <c r="N101">
        <v>0.304</v>
      </c>
      <c r="O101">
        <v>56.8</v>
      </c>
      <c r="P101">
        <v>11</v>
      </c>
      <c r="Q101">
        <v>187</v>
      </c>
    </row>
    <row r="102" spans="1:17" ht="14.25">
      <c r="A102" t="s">
        <v>0</v>
      </c>
      <c r="B102" t="s">
        <v>106</v>
      </c>
      <c r="C102">
        <v>2511</v>
      </c>
      <c r="D102" t="s">
        <v>112</v>
      </c>
      <c r="E102" t="s">
        <v>108</v>
      </c>
      <c r="F102">
        <v>2017</v>
      </c>
      <c r="G102" s="1">
        <v>42935</v>
      </c>
      <c r="H102">
        <v>17</v>
      </c>
      <c r="I102" t="s">
        <v>6</v>
      </c>
      <c r="J102">
        <v>1</v>
      </c>
      <c r="K102">
        <v>12</v>
      </c>
      <c r="N102">
        <v>0.304</v>
      </c>
      <c r="O102">
        <v>62</v>
      </c>
      <c r="P102">
        <v>12</v>
      </c>
      <c r="Q102">
        <v>203.9</v>
      </c>
    </row>
    <row r="103" spans="1:17" ht="14.25">
      <c r="A103" t="s">
        <v>0</v>
      </c>
      <c r="B103" t="s">
        <v>106</v>
      </c>
      <c r="C103">
        <v>2511</v>
      </c>
      <c r="D103" t="s">
        <v>113</v>
      </c>
      <c r="E103" t="s">
        <v>108</v>
      </c>
      <c r="F103">
        <v>2017</v>
      </c>
      <c r="G103" s="1">
        <v>42935</v>
      </c>
      <c r="H103">
        <v>17</v>
      </c>
      <c r="I103" t="s">
        <v>6</v>
      </c>
      <c r="J103">
        <v>1</v>
      </c>
      <c r="K103">
        <v>12</v>
      </c>
      <c r="N103">
        <v>0.304</v>
      </c>
      <c r="O103">
        <v>62</v>
      </c>
      <c r="P103">
        <v>12</v>
      </c>
      <c r="Q103">
        <v>203.9</v>
      </c>
    </row>
    <row r="104" spans="1:10" ht="14.25">
      <c r="A104" t="s">
        <v>0</v>
      </c>
      <c r="B104" t="s">
        <v>106</v>
      </c>
      <c r="C104">
        <v>2511</v>
      </c>
      <c r="D104" t="s">
        <v>114</v>
      </c>
      <c r="E104" t="s">
        <v>108</v>
      </c>
      <c r="F104">
        <v>2017</v>
      </c>
      <c r="G104" s="1">
        <v>42935</v>
      </c>
      <c r="H104">
        <v>17</v>
      </c>
      <c r="I104" t="s">
        <v>6</v>
      </c>
      <c r="J104">
        <v>0</v>
      </c>
    </row>
    <row r="105" spans="1:17" ht="14.25">
      <c r="A105" t="s">
        <v>0</v>
      </c>
      <c r="B105" t="s">
        <v>106</v>
      </c>
      <c r="C105">
        <v>2511</v>
      </c>
      <c r="D105" t="s">
        <v>115</v>
      </c>
      <c r="E105" t="s">
        <v>108</v>
      </c>
      <c r="F105">
        <v>2017</v>
      </c>
      <c r="G105" s="1">
        <v>42935</v>
      </c>
      <c r="H105">
        <v>17</v>
      </c>
      <c r="I105" t="s">
        <v>6</v>
      </c>
      <c r="J105">
        <v>1</v>
      </c>
      <c r="K105">
        <v>11</v>
      </c>
      <c r="N105">
        <v>0.304</v>
      </c>
      <c r="O105">
        <v>56.8</v>
      </c>
      <c r="P105">
        <v>11</v>
      </c>
      <c r="Q105">
        <v>187</v>
      </c>
    </row>
    <row r="106" spans="1:17" ht="14.25">
      <c r="A106" t="s">
        <v>0</v>
      </c>
      <c r="B106" t="s">
        <v>106</v>
      </c>
      <c r="C106">
        <v>2511</v>
      </c>
      <c r="D106" t="s">
        <v>116</v>
      </c>
      <c r="E106" t="s">
        <v>108</v>
      </c>
      <c r="F106">
        <v>2017</v>
      </c>
      <c r="G106" s="1">
        <v>42935</v>
      </c>
      <c r="H106">
        <v>17</v>
      </c>
      <c r="I106" t="s">
        <v>34</v>
      </c>
      <c r="J106">
        <v>1</v>
      </c>
      <c r="K106">
        <v>16</v>
      </c>
      <c r="M106">
        <v>0.2</v>
      </c>
      <c r="N106">
        <v>0.45</v>
      </c>
      <c r="O106">
        <v>122.4</v>
      </c>
      <c r="P106">
        <v>16</v>
      </c>
      <c r="Q106">
        <v>271.9</v>
      </c>
    </row>
    <row r="107" spans="1:17" ht="14.25">
      <c r="A107" t="s">
        <v>0</v>
      </c>
      <c r="B107" t="s">
        <v>106</v>
      </c>
      <c r="C107">
        <v>2511</v>
      </c>
      <c r="D107" t="s">
        <v>117</v>
      </c>
      <c r="E107" t="s">
        <v>108</v>
      </c>
      <c r="F107">
        <v>2017</v>
      </c>
      <c r="G107" s="1">
        <v>42935</v>
      </c>
      <c r="H107">
        <v>17</v>
      </c>
      <c r="I107" t="s">
        <v>34</v>
      </c>
      <c r="J107">
        <v>1</v>
      </c>
      <c r="K107">
        <v>16</v>
      </c>
      <c r="M107">
        <v>0.2</v>
      </c>
      <c r="N107">
        <v>0.45</v>
      </c>
      <c r="O107">
        <v>122.4</v>
      </c>
      <c r="P107">
        <v>16</v>
      </c>
      <c r="Q107">
        <v>271.9</v>
      </c>
    </row>
    <row r="108" spans="1:17" ht="14.25">
      <c r="A108" t="s">
        <v>0</v>
      </c>
      <c r="B108" t="s">
        <v>106</v>
      </c>
      <c r="C108">
        <v>2511</v>
      </c>
      <c r="D108" t="s">
        <v>118</v>
      </c>
      <c r="E108" t="s">
        <v>108</v>
      </c>
      <c r="F108">
        <v>2017</v>
      </c>
      <c r="G108" s="1">
        <v>42935</v>
      </c>
      <c r="H108">
        <v>17</v>
      </c>
      <c r="I108" t="s">
        <v>34</v>
      </c>
      <c r="J108">
        <v>1</v>
      </c>
      <c r="K108">
        <v>16</v>
      </c>
      <c r="M108">
        <v>0.2</v>
      </c>
      <c r="N108">
        <v>0.45</v>
      </c>
      <c r="O108">
        <v>122.4</v>
      </c>
      <c r="P108">
        <v>16</v>
      </c>
      <c r="Q108">
        <v>271.9</v>
      </c>
    </row>
    <row r="109" spans="1:17" ht="14.25">
      <c r="A109" t="s">
        <v>0</v>
      </c>
      <c r="B109" t="s">
        <v>106</v>
      </c>
      <c r="C109">
        <v>2511</v>
      </c>
      <c r="D109" t="s">
        <v>119</v>
      </c>
      <c r="E109" t="s">
        <v>108</v>
      </c>
      <c r="F109">
        <v>2017</v>
      </c>
      <c r="G109" s="1">
        <v>42935</v>
      </c>
      <c r="H109">
        <v>17</v>
      </c>
      <c r="I109" t="s">
        <v>34</v>
      </c>
      <c r="J109">
        <v>1</v>
      </c>
      <c r="K109">
        <v>16</v>
      </c>
      <c r="M109">
        <v>0.2</v>
      </c>
      <c r="N109">
        <v>0.45</v>
      </c>
      <c r="O109">
        <v>122.4</v>
      </c>
      <c r="P109">
        <v>16</v>
      </c>
      <c r="Q109">
        <v>271.9</v>
      </c>
    </row>
    <row r="110" spans="1:17" ht="14.25">
      <c r="A110" t="s">
        <v>0</v>
      </c>
      <c r="B110" t="s">
        <v>106</v>
      </c>
      <c r="C110">
        <v>2511</v>
      </c>
      <c r="D110" t="s">
        <v>120</v>
      </c>
      <c r="E110" t="s">
        <v>108</v>
      </c>
      <c r="F110">
        <v>2017</v>
      </c>
      <c r="G110" s="1">
        <v>42935</v>
      </c>
      <c r="H110">
        <v>17</v>
      </c>
      <c r="I110" t="s">
        <v>34</v>
      </c>
      <c r="J110">
        <v>1</v>
      </c>
      <c r="K110">
        <v>16</v>
      </c>
      <c r="M110">
        <v>0.2</v>
      </c>
      <c r="N110">
        <v>0.45</v>
      </c>
      <c r="O110">
        <v>122.4</v>
      </c>
      <c r="P110">
        <v>16</v>
      </c>
      <c r="Q110">
        <v>271.9</v>
      </c>
    </row>
    <row r="111" spans="1:17" ht="14.25">
      <c r="A111" t="s">
        <v>0</v>
      </c>
      <c r="B111" t="s">
        <v>106</v>
      </c>
      <c r="C111">
        <v>2511</v>
      </c>
      <c r="D111" t="s">
        <v>121</v>
      </c>
      <c r="E111" t="s">
        <v>108</v>
      </c>
      <c r="F111">
        <v>2017</v>
      </c>
      <c r="G111" s="1">
        <v>42935</v>
      </c>
      <c r="H111">
        <v>17</v>
      </c>
      <c r="I111" t="s">
        <v>34</v>
      </c>
      <c r="J111">
        <v>1</v>
      </c>
      <c r="K111">
        <v>16</v>
      </c>
      <c r="M111">
        <v>0.2</v>
      </c>
      <c r="N111">
        <v>0.45</v>
      </c>
      <c r="O111">
        <v>122.4</v>
      </c>
      <c r="P111">
        <v>16</v>
      </c>
      <c r="Q111">
        <v>271.9</v>
      </c>
    </row>
    <row r="112" spans="1:17" ht="14.25">
      <c r="A112" t="s">
        <v>0</v>
      </c>
      <c r="B112" t="s">
        <v>106</v>
      </c>
      <c r="C112">
        <v>2511</v>
      </c>
      <c r="D112" t="s">
        <v>122</v>
      </c>
      <c r="E112" t="s">
        <v>108</v>
      </c>
      <c r="F112">
        <v>2017</v>
      </c>
      <c r="G112" s="1">
        <v>42935</v>
      </c>
      <c r="H112">
        <v>17</v>
      </c>
      <c r="I112" t="s">
        <v>34</v>
      </c>
      <c r="J112">
        <v>1</v>
      </c>
      <c r="K112">
        <v>17</v>
      </c>
      <c r="M112">
        <v>0.2</v>
      </c>
      <c r="N112">
        <v>0.45</v>
      </c>
      <c r="O112">
        <v>130</v>
      </c>
      <c r="P112">
        <v>17</v>
      </c>
      <c r="Q112">
        <v>288.9</v>
      </c>
    </row>
    <row r="113" spans="1:17" ht="14.25">
      <c r="A113" t="s">
        <v>0</v>
      </c>
      <c r="B113" t="s">
        <v>106</v>
      </c>
      <c r="C113">
        <v>2511</v>
      </c>
      <c r="D113" t="s">
        <v>123</v>
      </c>
      <c r="E113" t="s">
        <v>108</v>
      </c>
      <c r="F113">
        <v>2017</v>
      </c>
      <c r="G113" s="1">
        <v>42935</v>
      </c>
      <c r="H113">
        <v>17</v>
      </c>
      <c r="I113" t="s">
        <v>34</v>
      </c>
      <c r="J113">
        <v>1</v>
      </c>
      <c r="K113">
        <v>17</v>
      </c>
      <c r="M113">
        <v>0.2</v>
      </c>
      <c r="N113">
        <v>0.45</v>
      </c>
      <c r="O113">
        <v>130</v>
      </c>
      <c r="P113">
        <v>17</v>
      </c>
      <c r="Q113">
        <v>288.9</v>
      </c>
    </row>
    <row r="114" spans="1:17" ht="14.25">
      <c r="A114" t="s">
        <v>0</v>
      </c>
      <c r="B114" t="s">
        <v>124</v>
      </c>
      <c r="C114">
        <v>2512</v>
      </c>
      <c r="D114" t="s">
        <v>125</v>
      </c>
      <c r="F114">
        <v>2017</v>
      </c>
      <c r="G114" s="1">
        <v>42935</v>
      </c>
      <c r="H114">
        <v>17</v>
      </c>
      <c r="I114" t="s">
        <v>6</v>
      </c>
      <c r="J114">
        <v>1</v>
      </c>
      <c r="K114">
        <v>16</v>
      </c>
      <c r="N114">
        <v>0.564</v>
      </c>
      <c r="O114">
        <v>135.6</v>
      </c>
      <c r="P114">
        <v>19.5</v>
      </c>
      <c r="Q114">
        <v>240.5</v>
      </c>
    </row>
    <row r="115" spans="1:10" ht="14.25">
      <c r="A115" t="s">
        <v>0</v>
      </c>
      <c r="B115" t="s">
        <v>137</v>
      </c>
      <c r="C115">
        <v>2514</v>
      </c>
      <c r="D115" t="s">
        <v>138</v>
      </c>
      <c r="E115" t="s">
        <v>108</v>
      </c>
      <c r="F115">
        <v>2017</v>
      </c>
      <c r="G115" s="1">
        <v>42935</v>
      </c>
      <c r="H115">
        <v>17</v>
      </c>
      <c r="I115" t="s">
        <v>34</v>
      </c>
      <c r="J115">
        <v>0</v>
      </c>
    </row>
    <row r="116" spans="1:10" ht="14.25">
      <c r="A116" t="s">
        <v>0</v>
      </c>
      <c r="B116" t="s">
        <v>137</v>
      </c>
      <c r="C116">
        <v>2514</v>
      </c>
      <c r="D116" t="s">
        <v>139</v>
      </c>
      <c r="E116" t="s">
        <v>108</v>
      </c>
      <c r="F116">
        <v>2017</v>
      </c>
      <c r="G116" s="1">
        <v>42935</v>
      </c>
      <c r="H116">
        <v>17</v>
      </c>
      <c r="I116" t="s">
        <v>34</v>
      </c>
      <c r="J116">
        <v>0</v>
      </c>
    </row>
    <row r="117" spans="1:17" ht="14.25">
      <c r="A117" t="s">
        <v>0</v>
      </c>
      <c r="B117" t="s">
        <v>217</v>
      </c>
      <c r="C117">
        <v>2516</v>
      </c>
      <c r="D117">
        <v>1</v>
      </c>
      <c r="F117">
        <v>2017</v>
      </c>
      <c r="G117" s="1">
        <v>42935</v>
      </c>
      <c r="H117">
        <v>17</v>
      </c>
      <c r="I117" t="s">
        <v>87</v>
      </c>
      <c r="J117">
        <v>1</v>
      </c>
      <c r="K117">
        <v>374</v>
      </c>
      <c r="M117">
        <v>2.208</v>
      </c>
      <c r="N117">
        <v>0.064</v>
      </c>
      <c r="O117">
        <v>235.6</v>
      </c>
      <c r="P117">
        <v>218.7</v>
      </c>
      <c r="Q117">
        <v>3680.7</v>
      </c>
    </row>
    <row r="118" spans="1:17" ht="14.25">
      <c r="A118" t="s">
        <v>0</v>
      </c>
      <c r="B118" t="s">
        <v>217</v>
      </c>
      <c r="C118">
        <v>2516</v>
      </c>
      <c r="D118">
        <v>2</v>
      </c>
      <c r="F118">
        <v>2017</v>
      </c>
      <c r="G118" s="1">
        <v>42935</v>
      </c>
      <c r="H118">
        <v>17</v>
      </c>
      <c r="I118" t="s">
        <v>87</v>
      </c>
      <c r="J118">
        <v>1</v>
      </c>
      <c r="K118">
        <v>0</v>
      </c>
      <c r="M118">
        <v>0.128</v>
      </c>
      <c r="N118">
        <v>0.023</v>
      </c>
      <c r="O118">
        <v>4.9</v>
      </c>
      <c r="P118">
        <v>12.6</v>
      </c>
      <c r="Q118">
        <v>212.6</v>
      </c>
    </row>
    <row r="119" spans="1:17" ht="14.25">
      <c r="A119" t="s">
        <v>0</v>
      </c>
      <c r="B119" t="s">
        <v>217</v>
      </c>
      <c r="C119">
        <v>2516</v>
      </c>
      <c r="D119">
        <v>3</v>
      </c>
      <c r="F119">
        <v>2017</v>
      </c>
      <c r="G119" s="1">
        <v>42935</v>
      </c>
      <c r="H119">
        <v>17</v>
      </c>
      <c r="I119" t="s">
        <v>87</v>
      </c>
      <c r="J119">
        <v>1</v>
      </c>
      <c r="K119">
        <v>362</v>
      </c>
      <c r="M119">
        <v>2.124</v>
      </c>
      <c r="N119">
        <v>0.059</v>
      </c>
      <c r="O119">
        <v>208.8</v>
      </c>
      <c r="P119">
        <v>210.4</v>
      </c>
      <c r="Q119">
        <v>3539.8</v>
      </c>
    </row>
    <row r="120" spans="1:17" ht="14.25">
      <c r="A120" t="s">
        <v>0</v>
      </c>
      <c r="B120" t="s">
        <v>217</v>
      </c>
      <c r="C120">
        <v>2516</v>
      </c>
      <c r="D120">
        <v>4</v>
      </c>
      <c r="F120">
        <v>2017</v>
      </c>
      <c r="G120" s="1">
        <v>42935</v>
      </c>
      <c r="H120">
        <v>17</v>
      </c>
      <c r="I120" t="s">
        <v>87</v>
      </c>
      <c r="J120">
        <v>1</v>
      </c>
      <c r="K120">
        <v>363</v>
      </c>
      <c r="M120">
        <v>2.176</v>
      </c>
      <c r="N120">
        <v>0.065</v>
      </c>
      <c r="O120">
        <v>235.7</v>
      </c>
      <c r="P120">
        <v>215.5</v>
      </c>
      <c r="Q120">
        <v>3626.1</v>
      </c>
    </row>
    <row r="121" spans="1:10" ht="14.25">
      <c r="A121" t="s">
        <v>0</v>
      </c>
      <c r="B121" t="s">
        <v>217</v>
      </c>
      <c r="C121">
        <v>2516</v>
      </c>
      <c r="D121" t="s">
        <v>125</v>
      </c>
      <c r="F121">
        <v>2017</v>
      </c>
      <c r="G121" s="1">
        <v>42935</v>
      </c>
      <c r="H121">
        <v>17</v>
      </c>
      <c r="I121" t="s">
        <v>6</v>
      </c>
      <c r="J121">
        <v>0</v>
      </c>
    </row>
    <row r="122" spans="1:17" ht="14.25">
      <c r="A122" t="s">
        <v>0</v>
      </c>
      <c r="B122" t="s">
        <v>223</v>
      </c>
      <c r="C122">
        <v>2517</v>
      </c>
      <c r="D122">
        <v>3</v>
      </c>
      <c r="F122">
        <v>2017</v>
      </c>
      <c r="G122" s="1">
        <v>42935</v>
      </c>
      <c r="H122">
        <v>17</v>
      </c>
      <c r="I122" t="s">
        <v>87</v>
      </c>
      <c r="J122">
        <v>0.25</v>
      </c>
      <c r="K122">
        <v>0</v>
      </c>
      <c r="M122">
        <v>0.013</v>
      </c>
      <c r="N122">
        <v>0.007</v>
      </c>
      <c r="O122">
        <v>0.15</v>
      </c>
      <c r="P122">
        <v>1.3</v>
      </c>
      <c r="Q122">
        <v>22.05</v>
      </c>
    </row>
    <row r="123" spans="1:17" ht="14.25">
      <c r="A123" t="s">
        <v>0</v>
      </c>
      <c r="B123" t="s">
        <v>223</v>
      </c>
      <c r="C123">
        <v>2517</v>
      </c>
      <c r="D123">
        <v>4</v>
      </c>
      <c r="F123">
        <v>2017</v>
      </c>
      <c r="G123" s="1">
        <v>42935</v>
      </c>
      <c r="H123">
        <v>17</v>
      </c>
      <c r="I123" t="s">
        <v>87</v>
      </c>
      <c r="J123">
        <v>1</v>
      </c>
      <c r="K123">
        <v>190</v>
      </c>
      <c r="M123">
        <v>1.209</v>
      </c>
      <c r="N123">
        <v>0.053</v>
      </c>
      <c r="O123">
        <v>106.8</v>
      </c>
      <c r="P123">
        <v>119.7</v>
      </c>
      <c r="Q123">
        <v>2014.5</v>
      </c>
    </row>
    <row r="124" spans="1:10" ht="14.25">
      <c r="A124" t="s">
        <v>0</v>
      </c>
      <c r="B124" t="s">
        <v>223</v>
      </c>
      <c r="C124">
        <v>2517</v>
      </c>
      <c r="D124" t="s">
        <v>125</v>
      </c>
      <c r="F124">
        <v>2017</v>
      </c>
      <c r="G124" s="1">
        <v>42935</v>
      </c>
      <c r="H124">
        <v>17</v>
      </c>
      <c r="I124" t="s">
        <v>6</v>
      </c>
      <c r="J124">
        <v>0</v>
      </c>
    </row>
    <row r="125" spans="1:17" ht="14.25">
      <c r="A125" t="s">
        <v>0</v>
      </c>
      <c r="B125" t="s">
        <v>223</v>
      </c>
      <c r="C125">
        <v>2517</v>
      </c>
      <c r="D125" t="s">
        <v>224</v>
      </c>
      <c r="F125">
        <v>2017</v>
      </c>
      <c r="G125" s="1">
        <v>42935</v>
      </c>
      <c r="H125">
        <v>17</v>
      </c>
      <c r="I125" t="s">
        <v>2</v>
      </c>
      <c r="J125">
        <v>1</v>
      </c>
      <c r="K125">
        <v>42</v>
      </c>
      <c r="M125">
        <v>0.2</v>
      </c>
      <c r="N125">
        <v>0.007</v>
      </c>
      <c r="O125">
        <v>2.8</v>
      </c>
      <c r="P125">
        <v>23.8</v>
      </c>
      <c r="Q125">
        <v>399.9</v>
      </c>
    </row>
    <row r="126" spans="1:17" ht="14.25">
      <c r="A126" t="s">
        <v>0</v>
      </c>
      <c r="B126" t="s">
        <v>223</v>
      </c>
      <c r="C126">
        <v>2517</v>
      </c>
      <c r="D126" t="s">
        <v>225</v>
      </c>
      <c r="F126">
        <v>2017</v>
      </c>
      <c r="G126" s="1">
        <v>42935</v>
      </c>
      <c r="H126">
        <v>17</v>
      </c>
      <c r="I126" t="s">
        <v>2</v>
      </c>
      <c r="J126">
        <v>1</v>
      </c>
      <c r="K126">
        <v>40</v>
      </c>
      <c r="M126">
        <v>0.2</v>
      </c>
      <c r="N126">
        <v>0.008</v>
      </c>
      <c r="O126">
        <v>3.1</v>
      </c>
      <c r="P126">
        <v>23</v>
      </c>
      <c r="Q126">
        <v>386.7</v>
      </c>
    </row>
    <row r="127" spans="1:17" ht="14.25">
      <c r="A127" t="s">
        <v>0</v>
      </c>
      <c r="B127" t="s">
        <v>269</v>
      </c>
      <c r="C127">
        <v>2521</v>
      </c>
      <c r="D127" t="s">
        <v>125</v>
      </c>
      <c r="F127">
        <v>2017</v>
      </c>
      <c r="G127" s="1">
        <v>42935</v>
      </c>
      <c r="H127">
        <v>17</v>
      </c>
      <c r="I127" t="s">
        <v>34</v>
      </c>
      <c r="J127">
        <v>1</v>
      </c>
      <c r="K127">
        <v>42</v>
      </c>
      <c r="M127">
        <v>1</v>
      </c>
      <c r="N127">
        <v>0.485</v>
      </c>
      <c r="O127">
        <v>282.6</v>
      </c>
      <c r="P127">
        <v>47.2</v>
      </c>
      <c r="Q127">
        <v>582.7</v>
      </c>
    </row>
    <row r="128" spans="1:17" ht="14.25">
      <c r="A128" t="s">
        <v>0</v>
      </c>
      <c r="B128" t="s">
        <v>178</v>
      </c>
      <c r="C128">
        <v>2527</v>
      </c>
      <c r="D128">
        <v>6</v>
      </c>
      <c r="F128">
        <v>2017</v>
      </c>
      <c r="G128" s="1">
        <v>42935</v>
      </c>
      <c r="H128">
        <v>17</v>
      </c>
      <c r="I128" t="s">
        <v>87</v>
      </c>
      <c r="J128">
        <v>1</v>
      </c>
      <c r="K128">
        <v>107</v>
      </c>
      <c r="M128">
        <v>0.6</v>
      </c>
      <c r="N128">
        <v>0.022</v>
      </c>
      <c r="O128">
        <v>23.5</v>
      </c>
      <c r="P128">
        <v>63.4</v>
      </c>
      <c r="Q128">
        <v>1069</v>
      </c>
    </row>
    <row r="129" spans="1:17" ht="14.25">
      <c r="A129" t="s">
        <v>0</v>
      </c>
      <c r="B129" t="s">
        <v>97</v>
      </c>
      <c r="C129">
        <v>2535</v>
      </c>
      <c r="D129">
        <v>1</v>
      </c>
      <c r="E129" t="s">
        <v>98</v>
      </c>
      <c r="F129">
        <v>2017</v>
      </c>
      <c r="G129" s="1">
        <v>42935</v>
      </c>
      <c r="H129">
        <v>17</v>
      </c>
      <c r="I129" t="s">
        <v>87</v>
      </c>
      <c r="J129">
        <v>0.07</v>
      </c>
      <c r="K129">
        <v>0</v>
      </c>
      <c r="M129">
        <v>0</v>
      </c>
      <c r="N129">
        <v>0</v>
      </c>
      <c r="O129">
        <v>0</v>
      </c>
      <c r="P129">
        <v>0</v>
      </c>
      <c r="Q129">
        <v>0.07</v>
      </c>
    </row>
    <row r="130" spans="1:10" ht="14.25">
      <c r="A130" t="s">
        <v>0</v>
      </c>
      <c r="B130" t="s">
        <v>97</v>
      </c>
      <c r="C130">
        <v>2535</v>
      </c>
      <c r="D130">
        <v>2</v>
      </c>
      <c r="E130" t="s">
        <v>98</v>
      </c>
      <c r="F130">
        <v>2017</v>
      </c>
      <c r="G130" s="1">
        <v>42935</v>
      </c>
      <c r="H130">
        <v>17</v>
      </c>
      <c r="I130" t="s">
        <v>87</v>
      </c>
      <c r="J130">
        <v>0</v>
      </c>
    </row>
    <row r="131" spans="1:17" ht="14.25">
      <c r="A131" t="s">
        <v>0</v>
      </c>
      <c r="B131" t="s">
        <v>74</v>
      </c>
      <c r="C131">
        <v>2539</v>
      </c>
      <c r="D131">
        <v>10001</v>
      </c>
      <c r="F131">
        <v>2017</v>
      </c>
      <c r="G131" s="1">
        <v>42935</v>
      </c>
      <c r="H131">
        <v>17</v>
      </c>
      <c r="I131" t="s">
        <v>2</v>
      </c>
      <c r="J131">
        <v>1</v>
      </c>
      <c r="K131">
        <v>161</v>
      </c>
      <c r="M131">
        <v>0.999</v>
      </c>
      <c r="N131">
        <v>0.006</v>
      </c>
      <c r="O131">
        <v>10</v>
      </c>
      <c r="P131">
        <v>98.9</v>
      </c>
      <c r="Q131">
        <v>1665</v>
      </c>
    </row>
    <row r="132" spans="1:17" ht="14.25">
      <c r="A132" t="s">
        <v>0</v>
      </c>
      <c r="B132" t="s">
        <v>74</v>
      </c>
      <c r="C132">
        <v>2539</v>
      </c>
      <c r="D132">
        <v>10002</v>
      </c>
      <c r="F132">
        <v>2017</v>
      </c>
      <c r="G132" s="1">
        <v>42935</v>
      </c>
      <c r="H132">
        <v>17</v>
      </c>
      <c r="I132" t="s">
        <v>2</v>
      </c>
      <c r="J132">
        <v>1</v>
      </c>
      <c r="K132">
        <v>160</v>
      </c>
      <c r="M132">
        <v>1.005</v>
      </c>
      <c r="N132">
        <v>0.006</v>
      </c>
      <c r="O132">
        <v>10</v>
      </c>
      <c r="P132">
        <v>99.5</v>
      </c>
      <c r="Q132">
        <v>1674.3</v>
      </c>
    </row>
    <row r="133" spans="1:17" ht="14.25">
      <c r="A133" t="s">
        <v>0</v>
      </c>
      <c r="B133" t="s">
        <v>74</v>
      </c>
      <c r="C133">
        <v>2539</v>
      </c>
      <c r="D133">
        <v>10003</v>
      </c>
      <c r="F133">
        <v>2017</v>
      </c>
      <c r="G133" s="1">
        <v>42935</v>
      </c>
      <c r="H133">
        <v>17</v>
      </c>
      <c r="I133" t="s">
        <v>2</v>
      </c>
      <c r="J133">
        <v>1</v>
      </c>
      <c r="K133">
        <v>167</v>
      </c>
      <c r="M133">
        <v>1.018</v>
      </c>
      <c r="N133">
        <v>0.006</v>
      </c>
      <c r="O133">
        <v>10.2</v>
      </c>
      <c r="P133">
        <v>100.9</v>
      </c>
      <c r="Q133">
        <v>1697.2</v>
      </c>
    </row>
    <row r="134" spans="1:10" ht="14.25">
      <c r="A134" t="s">
        <v>0</v>
      </c>
      <c r="B134" t="s">
        <v>195</v>
      </c>
      <c r="C134">
        <v>2549</v>
      </c>
      <c r="D134">
        <v>67</v>
      </c>
      <c r="E134" t="s">
        <v>5</v>
      </c>
      <c r="F134">
        <v>2017</v>
      </c>
      <c r="G134" s="1">
        <v>42935</v>
      </c>
      <c r="H134">
        <v>17</v>
      </c>
      <c r="I134" t="s">
        <v>87</v>
      </c>
      <c r="J134">
        <v>0</v>
      </c>
    </row>
    <row r="135" spans="1:10" ht="14.25">
      <c r="A135" t="s">
        <v>0</v>
      </c>
      <c r="B135" t="s">
        <v>195</v>
      </c>
      <c r="C135">
        <v>2549</v>
      </c>
      <c r="D135">
        <v>68</v>
      </c>
      <c r="E135" t="s">
        <v>5</v>
      </c>
      <c r="F135">
        <v>2017</v>
      </c>
      <c r="G135" s="1">
        <v>42935</v>
      </c>
      <c r="H135">
        <v>17</v>
      </c>
      <c r="I135" t="s">
        <v>87</v>
      </c>
      <c r="J135">
        <v>0</v>
      </c>
    </row>
    <row r="136" spans="1:10" ht="14.25">
      <c r="A136" t="s">
        <v>0</v>
      </c>
      <c r="B136" t="s">
        <v>209</v>
      </c>
      <c r="C136">
        <v>2554</v>
      </c>
      <c r="D136">
        <v>1</v>
      </c>
      <c r="F136">
        <v>2017</v>
      </c>
      <c r="G136" s="1">
        <v>42935</v>
      </c>
      <c r="H136">
        <v>17</v>
      </c>
      <c r="I136" t="s">
        <v>87</v>
      </c>
      <c r="J136">
        <v>0</v>
      </c>
    </row>
    <row r="137" spans="1:10" ht="14.25">
      <c r="A137" t="s">
        <v>0</v>
      </c>
      <c r="B137" t="s">
        <v>209</v>
      </c>
      <c r="C137">
        <v>2554</v>
      </c>
      <c r="D137">
        <v>2</v>
      </c>
      <c r="F137">
        <v>2017</v>
      </c>
      <c r="G137" s="1">
        <v>42935</v>
      </c>
      <c r="H137">
        <v>17</v>
      </c>
      <c r="I137" t="s">
        <v>87</v>
      </c>
      <c r="J137">
        <v>0</v>
      </c>
    </row>
    <row r="138" spans="1:10" ht="14.25">
      <c r="A138" t="s">
        <v>0</v>
      </c>
      <c r="B138" t="s">
        <v>209</v>
      </c>
      <c r="C138">
        <v>2554</v>
      </c>
      <c r="D138">
        <v>3</v>
      </c>
      <c r="E138" t="s">
        <v>210</v>
      </c>
      <c r="F138">
        <v>2017</v>
      </c>
      <c r="G138" s="1">
        <v>42935</v>
      </c>
      <c r="H138">
        <v>17</v>
      </c>
      <c r="I138" t="s">
        <v>87</v>
      </c>
      <c r="J138">
        <v>0</v>
      </c>
    </row>
    <row r="139" spans="1:10" ht="14.25">
      <c r="A139" t="s">
        <v>0</v>
      </c>
      <c r="B139" t="s">
        <v>209</v>
      </c>
      <c r="C139">
        <v>2554</v>
      </c>
      <c r="D139">
        <v>4</v>
      </c>
      <c r="E139" t="s">
        <v>210</v>
      </c>
      <c r="F139">
        <v>2017</v>
      </c>
      <c r="G139" s="1">
        <v>42935</v>
      </c>
      <c r="H139">
        <v>17</v>
      </c>
      <c r="I139" t="s">
        <v>87</v>
      </c>
      <c r="J139">
        <v>0</v>
      </c>
    </row>
    <row r="140" spans="1:10" ht="14.25">
      <c r="A140" t="s">
        <v>0</v>
      </c>
      <c r="B140" t="s">
        <v>218</v>
      </c>
      <c r="C140">
        <v>2594</v>
      </c>
      <c r="D140">
        <v>5</v>
      </c>
      <c r="F140">
        <v>2017</v>
      </c>
      <c r="G140" s="1">
        <v>42935</v>
      </c>
      <c r="H140">
        <v>17</v>
      </c>
      <c r="I140" t="s">
        <v>87</v>
      </c>
      <c r="J140">
        <v>0</v>
      </c>
    </row>
    <row r="141" spans="1:10" ht="14.25">
      <c r="A141" t="s">
        <v>0</v>
      </c>
      <c r="B141" t="s">
        <v>218</v>
      </c>
      <c r="C141">
        <v>2594</v>
      </c>
      <c r="D141">
        <v>6</v>
      </c>
      <c r="F141">
        <v>2017</v>
      </c>
      <c r="G141" s="1">
        <v>42935</v>
      </c>
      <c r="H141">
        <v>17</v>
      </c>
      <c r="I141" t="s">
        <v>87</v>
      </c>
      <c r="J141">
        <v>0</v>
      </c>
    </row>
    <row r="142" spans="1:17" ht="14.25">
      <c r="A142" t="s">
        <v>0</v>
      </c>
      <c r="B142" t="s">
        <v>86</v>
      </c>
      <c r="C142">
        <v>2625</v>
      </c>
      <c r="D142">
        <v>1</v>
      </c>
      <c r="F142">
        <v>2017</v>
      </c>
      <c r="G142" s="1">
        <v>42935</v>
      </c>
      <c r="H142">
        <v>17</v>
      </c>
      <c r="I142" t="s">
        <v>87</v>
      </c>
      <c r="J142">
        <v>1</v>
      </c>
      <c r="K142">
        <v>554</v>
      </c>
      <c r="M142">
        <v>24.5</v>
      </c>
      <c r="N142">
        <v>0.119</v>
      </c>
      <c r="O142">
        <v>650.3</v>
      </c>
      <c r="P142">
        <v>323.9</v>
      </c>
      <c r="Q142">
        <v>5464.7</v>
      </c>
    </row>
    <row r="143" spans="1:10" ht="14.25">
      <c r="A143" t="s">
        <v>0</v>
      </c>
      <c r="B143" t="s">
        <v>86</v>
      </c>
      <c r="C143">
        <v>2625</v>
      </c>
      <c r="D143">
        <v>2</v>
      </c>
      <c r="F143">
        <v>2017</v>
      </c>
      <c r="G143" s="1">
        <v>42935</v>
      </c>
      <c r="H143">
        <v>17</v>
      </c>
      <c r="I143" t="s">
        <v>87</v>
      </c>
      <c r="J143">
        <v>0</v>
      </c>
    </row>
    <row r="144" spans="1:10" ht="14.25">
      <c r="A144" t="s">
        <v>0</v>
      </c>
      <c r="B144" t="s">
        <v>187</v>
      </c>
      <c r="C144">
        <v>2628</v>
      </c>
      <c r="D144">
        <v>1</v>
      </c>
      <c r="F144">
        <v>2017</v>
      </c>
      <c r="G144" s="1">
        <v>42935</v>
      </c>
      <c r="H144">
        <v>17</v>
      </c>
      <c r="I144" t="s">
        <v>34</v>
      </c>
      <c r="J144">
        <v>0</v>
      </c>
    </row>
    <row r="145" spans="1:10" ht="14.25">
      <c r="A145" t="s">
        <v>0</v>
      </c>
      <c r="B145" t="s">
        <v>255</v>
      </c>
      <c r="C145">
        <v>2632</v>
      </c>
      <c r="D145">
        <v>1</v>
      </c>
      <c r="F145">
        <v>2017</v>
      </c>
      <c r="G145" s="1">
        <v>42935</v>
      </c>
      <c r="H145">
        <v>17</v>
      </c>
      <c r="I145" t="s">
        <v>34</v>
      </c>
      <c r="J145">
        <v>0</v>
      </c>
    </row>
    <row r="146" spans="1:10" ht="14.25">
      <c r="A146" t="s">
        <v>0</v>
      </c>
      <c r="B146" t="s">
        <v>136</v>
      </c>
      <c r="C146">
        <v>2679</v>
      </c>
      <c r="D146">
        <v>5</v>
      </c>
      <c r="F146">
        <v>2017</v>
      </c>
      <c r="G146" s="1">
        <v>42935</v>
      </c>
      <c r="H146">
        <v>17</v>
      </c>
      <c r="I146" t="s">
        <v>2</v>
      </c>
      <c r="J146">
        <v>0</v>
      </c>
    </row>
    <row r="147" spans="1:10" ht="14.25">
      <c r="A147" t="s">
        <v>0</v>
      </c>
      <c r="B147" t="s">
        <v>247</v>
      </c>
      <c r="C147">
        <v>2682</v>
      </c>
      <c r="D147">
        <v>10</v>
      </c>
      <c r="F147">
        <v>2017</v>
      </c>
      <c r="G147" s="1">
        <v>42935</v>
      </c>
      <c r="H147">
        <v>17</v>
      </c>
      <c r="I147" t="s">
        <v>248</v>
      </c>
      <c r="J147">
        <v>0</v>
      </c>
    </row>
    <row r="148" spans="1:17" ht="14.25">
      <c r="A148" t="s">
        <v>0</v>
      </c>
      <c r="B148" t="s">
        <v>247</v>
      </c>
      <c r="C148">
        <v>2682</v>
      </c>
      <c r="D148">
        <v>20</v>
      </c>
      <c r="F148">
        <v>2017</v>
      </c>
      <c r="G148" s="1">
        <v>42935</v>
      </c>
      <c r="H148">
        <v>17</v>
      </c>
      <c r="I148" t="s">
        <v>2</v>
      </c>
      <c r="J148">
        <v>1</v>
      </c>
      <c r="K148">
        <v>38</v>
      </c>
      <c r="M148">
        <v>0.265</v>
      </c>
      <c r="N148">
        <v>0.11</v>
      </c>
      <c r="O148">
        <v>48.6</v>
      </c>
      <c r="P148">
        <v>26.3</v>
      </c>
      <c r="Q148">
        <v>441.8</v>
      </c>
    </row>
    <row r="149" spans="1:10" ht="14.25">
      <c r="A149" t="s">
        <v>0</v>
      </c>
      <c r="B149" t="s">
        <v>247</v>
      </c>
      <c r="C149">
        <v>2682</v>
      </c>
      <c r="D149">
        <v>9</v>
      </c>
      <c r="F149">
        <v>2017</v>
      </c>
      <c r="G149" s="1">
        <v>42935</v>
      </c>
      <c r="H149">
        <v>17</v>
      </c>
      <c r="I149" t="s">
        <v>248</v>
      </c>
      <c r="J149">
        <v>0</v>
      </c>
    </row>
    <row r="150" spans="1:17" ht="14.25">
      <c r="A150" t="s">
        <v>0</v>
      </c>
      <c r="B150" t="s">
        <v>257</v>
      </c>
      <c r="C150">
        <v>6082</v>
      </c>
      <c r="D150">
        <v>1</v>
      </c>
      <c r="F150">
        <v>2017</v>
      </c>
      <c r="G150" s="1">
        <v>42935</v>
      </c>
      <c r="H150">
        <v>17</v>
      </c>
      <c r="I150" t="s">
        <v>87</v>
      </c>
      <c r="J150">
        <v>1</v>
      </c>
      <c r="K150">
        <v>718</v>
      </c>
      <c r="M150">
        <v>3847.1</v>
      </c>
      <c r="N150">
        <v>0.097</v>
      </c>
      <c r="O150">
        <v>643.8</v>
      </c>
      <c r="P150">
        <v>681</v>
      </c>
      <c r="Q150">
        <v>6637.3</v>
      </c>
    </row>
    <row r="151" spans="1:10" ht="14.25">
      <c r="A151" t="s">
        <v>0</v>
      </c>
      <c r="B151" t="s">
        <v>264</v>
      </c>
      <c r="C151">
        <v>7146</v>
      </c>
      <c r="D151" t="s">
        <v>265</v>
      </c>
      <c r="F151">
        <v>2017</v>
      </c>
      <c r="G151" s="1">
        <v>42935</v>
      </c>
      <c r="H151">
        <v>17</v>
      </c>
      <c r="I151" t="s">
        <v>34</v>
      </c>
      <c r="J151">
        <v>0</v>
      </c>
    </row>
    <row r="152" spans="1:10" ht="14.25">
      <c r="A152" t="s">
        <v>0</v>
      </c>
      <c r="B152" t="s">
        <v>264</v>
      </c>
      <c r="C152">
        <v>7146</v>
      </c>
      <c r="D152" t="s">
        <v>266</v>
      </c>
      <c r="F152">
        <v>2017</v>
      </c>
      <c r="G152" s="1">
        <v>42935</v>
      </c>
      <c r="H152">
        <v>17</v>
      </c>
      <c r="I152" t="s">
        <v>34</v>
      </c>
      <c r="J152">
        <v>0</v>
      </c>
    </row>
    <row r="153" spans="1:10" ht="14.25">
      <c r="A153" t="s">
        <v>0</v>
      </c>
      <c r="B153" t="s">
        <v>264</v>
      </c>
      <c r="C153">
        <v>7146</v>
      </c>
      <c r="D153" t="s">
        <v>267</v>
      </c>
      <c r="F153">
        <v>2017</v>
      </c>
      <c r="G153" s="1">
        <v>42935</v>
      </c>
      <c r="H153">
        <v>17</v>
      </c>
      <c r="I153" t="s">
        <v>34</v>
      </c>
      <c r="J153">
        <v>0</v>
      </c>
    </row>
    <row r="154" spans="1:10" ht="14.25">
      <c r="A154" t="s">
        <v>0</v>
      </c>
      <c r="B154" t="s">
        <v>264</v>
      </c>
      <c r="C154">
        <v>7146</v>
      </c>
      <c r="D154" t="s">
        <v>143</v>
      </c>
      <c r="E154" t="s">
        <v>108</v>
      </c>
      <c r="F154">
        <v>2017</v>
      </c>
      <c r="G154" s="1">
        <v>42935</v>
      </c>
      <c r="H154">
        <v>17</v>
      </c>
      <c r="I154" t="s">
        <v>34</v>
      </c>
      <c r="J154">
        <v>0</v>
      </c>
    </row>
    <row r="155" spans="1:17" ht="14.25">
      <c r="A155" t="s">
        <v>0</v>
      </c>
      <c r="B155" t="s">
        <v>264</v>
      </c>
      <c r="C155">
        <v>7146</v>
      </c>
      <c r="D155" t="s">
        <v>268</v>
      </c>
      <c r="E155" t="s">
        <v>108</v>
      </c>
      <c r="F155">
        <v>2017</v>
      </c>
      <c r="G155" s="1">
        <v>42935</v>
      </c>
      <c r="H155">
        <v>17</v>
      </c>
      <c r="I155" t="s">
        <v>6</v>
      </c>
      <c r="J155">
        <v>1</v>
      </c>
      <c r="K155">
        <v>10</v>
      </c>
      <c r="N155">
        <v>0.789</v>
      </c>
      <c r="O155">
        <v>117.8</v>
      </c>
      <c r="P155">
        <v>12.1</v>
      </c>
      <c r="Q155">
        <v>149.3</v>
      </c>
    </row>
    <row r="156" spans="1:17" ht="14.25">
      <c r="A156" t="s">
        <v>0</v>
      </c>
      <c r="B156" t="s">
        <v>243</v>
      </c>
      <c r="C156">
        <v>7314</v>
      </c>
      <c r="D156">
        <v>1</v>
      </c>
      <c r="F156">
        <v>2017</v>
      </c>
      <c r="G156" s="1">
        <v>42935</v>
      </c>
      <c r="H156">
        <v>17</v>
      </c>
      <c r="I156" t="s">
        <v>2</v>
      </c>
      <c r="J156">
        <v>1</v>
      </c>
      <c r="K156">
        <v>87</v>
      </c>
      <c r="M156">
        <v>0.649</v>
      </c>
      <c r="N156">
        <v>0.026</v>
      </c>
      <c r="O156">
        <v>28.1</v>
      </c>
      <c r="P156">
        <v>64.3</v>
      </c>
      <c r="Q156">
        <v>1081.7</v>
      </c>
    </row>
    <row r="157" spans="1:10" ht="14.25">
      <c r="A157" t="s">
        <v>0</v>
      </c>
      <c r="B157" t="s">
        <v>140</v>
      </c>
      <c r="C157">
        <v>7869</v>
      </c>
      <c r="D157" t="s">
        <v>141</v>
      </c>
      <c r="F157">
        <v>2017</v>
      </c>
      <c r="G157" s="1">
        <v>42935</v>
      </c>
      <c r="H157">
        <v>17</v>
      </c>
      <c r="I157" t="s">
        <v>6</v>
      </c>
      <c r="J157">
        <v>0</v>
      </c>
    </row>
    <row r="158" spans="1:17" ht="14.25">
      <c r="A158" t="s">
        <v>0</v>
      </c>
      <c r="B158" t="s">
        <v>140</v>
      </c>
      <c r="C158">
        <v>7869</v>
      </c>
      <c r="D158" t="s">
        <v>142</v>
      </c>
      <c r="F158">
        <v>2017</v>
      </c>
      <c r="G158" s="1">
        <v>42935</v>
      </c>
      <c r="H158">
        <v>17</v>
      </c>
      <c r="I158" t="s">
        <v>2</v>
      </c>
      <c r="J158">
        <v>1</v>
      </c>
      <c r="K158">
        <v>41</v>
      </c>
      <c r="M158">
        <v>0.2</v>
      </c>
      <c r="N158">
        <v>0.007</v>
      </c>
      <c r="O158">
        <v>2.8</v>
      </c>
      <c r="P158">
        <v>23.8</v>
      </c>
      <c r="Q158">
        <v>401.1</v>
      </c>
    </row>
    <row r="159" spans="1:17" ht="14.25">
      <c r="A159" t="s">
        <v>0</v>
      </c>
      <c r="B159" t="s">
        <v>140</v>
      </c>
      <c r="C159">
        <v>7869</v>
      </c>
      <c r="D159" t="s">
        <v>143</v>
      </c>
      <c r="F159">
        <v>2017</v>
      </c>
      <c r="G159" s="1">
        <v>42935</v>
      </c>
      <c r="H159">
        <v>17</v>
      </c>
      <c r="I159" t="s">
        <v>2</v>
      </c>
      <c r="J159">
        <v>1</v>
      </c>
      <c r="K159">
        <v>40</v>
      </c>
      <c r="M159">
        <v>0.2</v>
      </c>
      <c r="N159">
        <v>0.007</v>
      </c>
      <c r="O159">
        <v>2.8</v>
      </c>
      <c r="P159">
        <v>24.1</v>
      </c>
      <c r="Q159">
        <v>405.6</v>
      </c>
    </row>
    <row r="160" spans="1:17" ht="14.25">
      <c r="A160" t="s">
        <v>0</v>
      </c>
      <c r="B160" t="s">
        <v>261</v>
      </c>
      <c r="C160">
        <v>7909</v>
      </c>
      <c r="D160" t="s">
        <v>262</v>
      </c>
      <c r="F160">
        <v>2017</v>
      </c>
      <c r="G160" s="1">
        <v>42935</v>
      </c>
      <c r="H160">
        <v>17</v>
      </c>
      <c r="I160" t="s">
        <v>2</v>
      </c>
      <c r="J160">
        <v>1</v>
      </c>
      <c r="K160">
        <v>43</v>
      </c>
      <c r="M160">
        <v>0.241</v>
      </c>
      <c r="N160">
        <v>0.009</v>
      </c>
      <c r="O160">
        <v>3.6</v>
      </c>
      <c r="P160">
        <v>23.8</v>
      </c>
      <c r="Q160">
        <v>401.3</v>
      </c>
    </row>
    <row r="161" spans="1:17" ht="14.25">
      <c r="A161" t="s">
        <v>0</v>
      </c>
      <c r="B161" t="s">
        <v>261</v>
      </c>
      <c r="C161">
        <v>7909</v>
      </c>
      <c r="D161" t="s">
        <v>263</v>
      </c>
      <c r="F161">
        <v>2017</v>
      </c>
      <c r="G161" s="1">
        <v>42935</v>
      </c>
      <c r="H161">
        <v>17</v>
      </c>
      <c r="I161" t="s">
        <v>2</v>
      </c>
      <c r="J161">
        <v>1</v>
      </c>
      <c r="K161">
        <v>40</v>
      </c>
      <c r="M161">
        <v>0.232</v>
      </c>
      <c r="N161">
        <v>0.009</v>
      </c>
      <c r="O161">
        <v>3.5</v>
      </c>
      <c r="P161">
        <v>23</v>
      </c>
      <c r="Q161">
        <v>386.3</v>
      </c>
    </row>
    <row r="162" spans="1:17" ht="14.25">
      <c r="A162" t="s">
        <v>0</v>
      </c>
      <c r="B162" t="s">
        <v>1</v>
      </c>
      <c r="C162">
        <v>7910</v>
      </c>
      <c r="D162">
        <v>2301</v>
      </c>
      <c r="F162">
        <v>2017</v>
      </c>
      <c r="G162" s="1">
        <v>42935</v>
      </c>
      <c r="H162">
        <v>17</v>
      </c>
      <c r="I162" t="s">
        <v>2</v>
      </c>
      <c r="J162">
        <v>1</v>
      </c>
      <c r="K162">
        <v>43</v>
      </c>
      <c r="M162">
        <v>0.256</v>
      </c>
      <c r="N162">
        <v>0.009</v>
      </c>
      <c r="O162">
        <v>3.8</v>
      </c>
      <c r="P162">
        <v>25.4</v>
      </c>
      <c r="Q162">
        <v>427.1</v>
      </c>
    </row>
    <row r="163" spans="1:17" ht="14.25">
      <c r="A163" t="s">
        <v>0</v>
      </c>
      <c r="B163" t="s">
        <v>1</v>
      </c>
      <c r="C163">
        <v>7910</v>
      </c>
      <c r="D163">
        <v>2302</v>
      </c>
      <c r="F163">
        <v>2017</v>
      </c>
      <c r="G163" s="1">
        <v>42935</v>
      </c>
      <c r="H163">
        <v>17</v>
      </c>
      <c r="I163" t="s">
        <v>2</v>
      </c>
      <c r="J163">
        <v>1</v>
      </c>
      <c r="K163">
        <v>43</v>
      </c>
      <c r="M163">
        <v>0.261</v>
      </c>
      <c r="N163">
        <v>0.009</v>
      </c>
      <c r="O163">
        <v>3.9</v>
      </c>
      <c r="P163">
        <v>25.8</v>
      </c>
      <c r="Q163">
        <v>434.4</v>
      </c>
    </row>
    <row r="164" spans="1:17" ht="14.25">
      <c r="A164" t="s">
        <v>0</v>
      </c>
      <c r="B164" t="s">
        <v>88</v>
      </c>
      <c r="C164">
        <v>7912</v>
      </c>
      <c r="D164" t="s">
        <v>89</v>
      </c>
      <c r="F164">
        <v>2017</v>
      </c>
      <c r="G164" s="1">
        <v>42935</v>
      </c>
      <c r="H164">
        <v>17</v>
      </c>
      <c r="I164" t="s">
        <v>2</v>
      </c>
      <c r="J164">
        <v>1</v>
      </c>
      <c r="K164">
        <v>46</v>
      </c>
      <c r="M164">
        <v>0.265</v>
      </c>
      <c r="N164">
        <v>0.008</v>
      </c>
      <c r="O164">
        <v>3.5</v>
      </c>
      <c r="P164">
        <v>26.2</v>
      </c>
      <c r="Q164">
        <v>441.4</v>
      </c>
    </row>
    <row r="165" spans="1:17" ht="14.25">
      <c r="A165" t="s">
        <v>0</v>
      </c>
      <c r="B165" t="s">
        <v>184</v>
      </c>
      <c r="C165">
        <v>7913</v>
      </c>
      <c r="D165" t="s">
        <v>185</v>
      </c>
      <c r="F165">
        <v>2017</v>
      </c>
      <c r="G165" s="1">
        <v>42935</v>
      </c>
      <c r="H165">
        <v>17</v>
      </c>
      <c r="I165" t="s">
        <v>2</v>
      </c>
      <c r="J165">
        <v>1</v>
      </c>
      <c r="K165">
        <v>42</v>
      </c>
      <c r="M165">
        <v>0.251</v>
      </c>
      <c r="N165">
        <v>0.01</v>
      </c>
      <c r="O165">
        <v>4.2</v>
      </c>
      <c r="P165">
        <v>24.8</v>
      </c>
      <c r="Q165">
        <v>417.9</v>
      </c>
    </row>
    <row r="166" spans="1:17" ht="14.25">
      <c r="A166" t="s">
        <v>0</v>
      </c>
      <c r="B166" t="s">
        <v>184</v>
      </c>
      <c r="C166">
        <v>7913</v>
      </c>
      <c r="D166" t="s">
        <v>186</v>
      </c>
      <c r="F166">
        <v>2017</v>
      </c>
      <c r="G166" s="1">
        <v>42935</v>
      </c>
      <c r="H166">
        <v>17</v>
      </c>
      <c r="I166" t="s">
        <v>2</v>
      </c>
      <c r="J166">
        <v>1</v>
      </c>
      <c r="K166">
        <v>42</v>
      </c>
      <c r="M166">
        <v>0.259</v>
      </c>
      <c r="N166">
        <v>0.008</v>
      </c>
      <c r="O166">
        <v>3.5</v>
      </c>
      <c r="P166">
        <v>25.7</v>
      </c>
      <c r="Q166">
        <v>432.3</v>
      </c>
    </row>
    <row r="167" spans="1:17" ht="14.25">
      <c r="A167" t="s">
        <v>0</v>
      </c>
      <c r="B167" t="s">
        <v>179</v>
      </c>
      <c r="C167">
        <v>7914</v>
      </c>
      <c r="D167" t="s">
        <v>180</v>
      </c>
      <c r="F167">
        <v>2017</v>
      </c>
      <c r="G167" s="1">
        <v>42935</v>
      </c>
      <c r="H167">
        <v>17</v>
      </c>
      <c r="I167" t="s">
        <v>2</v>
      </c>
      <c r="J167">
        <v>1</v>
      </c>
      <c r="K167">
        <v>42</v>
      </c>
      <c r="M167">
        <v>0.255</v>
      </c>
      <c r="N167">
        <v>0.008</v>
      </c>
      <c r="O167">
        <v>3.4</v>
      </c>
      <c r="P167">
        <v>25.2</v>
      </c>
      <c r="Q167">
        <v>424.7</v>
      </c>
    </row>
    <row r="168" spans="1:17" ht="14.25">
      <c r="A168" t="s">
        <v>0</v>
      </c>
      <c r="B168" t="s">
        <v>179</v>
      </c>
      <c r="C168">
        <v>7914</v>
      </c>
      <c r="D168" t="s">
        <v>181</v>
      </c>
      <c r="F168">
        <v>2017</v>
      </c>
      <c r="G168" s="1">
        <v>42935</v>
      </c>
      <c r="H168">
        <v>17</v>
      </c>
      <c r="I168" t="s">
        <v>2</v>
      </c>
      <c r="J168">
        <v>1</v>
      </c>
      <c r="K168">
        <v>42</v>
      </c>
      <c r="M168">
        <v>0.256</v>
      </c>
      <c r="N168">
        <v>0.008</v>
      </c>
      <c r="O168">
        <v>3.4</v>
      </c>
      <c r="P168">
        <v>25.4</v>
      </c>
      <c r="Q168">
        <v>427.1</v>
      </c>
    </row>
    <row r="169" spans="1:17" ht="14.25">
      <c r="A169" t="s">
        <v>0</v>
      </c>
      <c r="B169" t="s">
        <v>215</v>
      </c>
      <c r="C169">
        <v>7915</v>
      </c>
      <c r="D169" t="s">
        <v>216</v>
      </c>
      <c r="F169">
        <v>2017</v>
      </c>
      <c r="G169" s="1">
        <v>42935</v>
      </c>
      <c r="H169">
        <v>17</v>
      </c>
      <c r="I169" t="s">
        <v>2</v>
      </c>
      <c r="J169">
        <v>1</v>
      </c>
      <c r="K169">
        <v>45</v>
      </c>
      <c r="M169">
        <v>0.266</v>
      </c>
      <c r="N169">
        <v>0.008</v>
      </c>
      <c r="O169">
        <v>3.5</v>
      </c>
      <c r="P169">
        <v>26.3</v>
      </c>
      <c r="Q169">
        <v>443.2</v>
      </c>
    </row>
    <row r="170" spans="1:17" ht="14.25">
      <c r="A170" t="s">
        <v>0</v>
      </c>
      <c r="B170" t="s">
        <v>246</v>
      </c>
      <c r="C170">
        <v>8006</v>
      </c>
      <c r="D170">
        <v>1</v>
      </c>
      <c r="F170">
        <v>2017</v>
      </c>
      <c r="G170" s="1">
        <v>42935</v>
      </c>
      <c r="H170">
        <v>17</v>
      </c>
      <c r="I170" t="s">
        <v>87</v>
      </c>
      <c r="J170">
        <v>1</v>
      </c>
      <c r="K170">
        <v>339</v>
      </c>
      <c r="M170">
        <v>30.499</v>
      </c>
      <c r="N170">
        <v>0.116</v>
      </c>
      <c r="O170">
        <v>400.4</v>
      </c>
      <c r="P170">
        <v>206.3</v>
      </c>
      <c r="Q170">
        <v>3452</v>
      </c>
    </row>
    <row r="171" spans="1:17" ht="14.25">
      <c r="A171" t="s">
        <v>0</v>
      </c>
      <c r="B171" t="s">
        <v>246</v>
      </c>
      <c r="C171">
        <v>8006</v>
      </c>
      <c r="D171">
        <v>2</v>
      </c>
      <c r="F171">
        <v>2017</v>
      </c>
      <c r="G171" s="1">
        <v>42935</v>
      </c>
      <c r="H171">
        <v>17</v>
      </c>
      <c r="I171" t="s">
        <v>87</v>
      </c>
      <c r="J171">
        <v>1</v>
      </c>
      <c r="K171">
        <v>329</v>
      </c>
      <c r="M171">
        <v>1.896</v>
      </c>
      <c r="N171">
        <v>0.103</v>
      </c>
      <c r="O171">
        <v>325.4</v>
      </c>
      <c r="P171">
        <v>187.7</v>
      </c>
      <c r="Q171">
        <v>3159.2</v>
      </c>
    </row>
    <row r="172" spans="1:10" ht="14.25">
      <c r="A172" t="s">
        <v>0</v>
      </c>
      <c r="B172" t="s">
        <v>188</v>
      </c>
      <c r="C172">
        <v>8007</v>
      </c>
      <c r="D172" t="s">
        <v>189</v>
      </c>
      <c r="E172" t="s">
        <v>108</v>
      </c>
      <c r="F172">
        <v>2017</v>
      </c>
      <c r="G172" s="1">
        <v>42935</v>
      </c>
      <c r="H172">
        <v>17</v>
      </c>
      <c r="I172" t="s">
        <v>34</v>
      </c>
      <c r="J172">
        <v>0</v>
      </c>
    </row>
    <row r="173" spans="1:10" ht="14.25">
      <c r="A173" t="s">
        <v>0</v>
      </c>
      <c r="B173" t="s">
        <v>188</v>
      </c>
      <c r="C173">
        <v>8007</v>
      </c>
      <c r="D173" t="s">
        <v>190</v>
      </c>
      <c r="E173" t="s">
        <v>108</v>
      </c>
      <c r="F173">
        <v>2017</v>
      </c>
      <c r="G173" s="1">
        <v>42935</v>
      </c>
      <c r="H173">
        <v>17</v>
      </c>
      <c r="I173" t="s">
        <v>34</v>
      </c>
      <c r="J173">
        <v>0</v>
      </c>
    </row>
    <row r="174" spans="1:10" ht="14.25">
      <c r="A174" t="s">
        <v>0</v>
      </c>
      <c r="B174" t="s">
        <v>188</v>
      </c>
      <c r="C174">
        <v>8007</v>
      </c>
      <c r="D174" t="s">
        <v>191</v>
      </c>
      <c r="E174" t="s">
        <v>108</v>
      </c>
      <c r="F174">
        <v>2017</v>
      </c>
      <c r="G174" s="1">
        <v>42935</v>
      </c>
      <c r="H174">
        <v>17</v>
      </c>
      <c r="I174" t="s">
        <v>34</v>
      </c>
      <c r="J174">
        <v>0</v>
      </c>
    </row>
    <row r="175" spans="1:10" ht="14.25">
      <c r="A175" t="s">
        <v>0</v>
      </c>
      <c r="B175" t="s">
        <v>188</v>
      </c>
      <c r="C175">
        <v>8007</v>
      </c>
      <c r="D175" t="s">
        <v>107</v>
      </c>
      <c r="E175" t="s">
        <v>108</v>
      </c>
      <c r="F175">
        <v>2017</v>
      </c>
      <c r="G175" s="1">
        <v>42935</v>
      </c>
      <c r="H175">
        <v>17</v>
      </c>
      <c r="I175" t="s">
        <v>34</v>
      </c>
      <c r="J175">
        <v>0</v>
      </c>
    </row>
    <row r="176" spans="1:10" ht="14.25">
      <c r="A176" t="s">
        <v>0</v>
      </c>
      <c r="B176" t="s">
        <v>188</v>
      </c>
      <c r="C176">
        <v>8007</v>
      </c>
      <c r="D176" t="s">
        <v>109</v>
      </c>
      <c r="E176" t="s">
        <v>108</v>
      </c>
      <c r="F176">
        <v>2017</v>
      </c>
      <c r="G176" s="1">
        <v>42935</v>
      </c>
      <c r="H176">
        <v>17</v>
      </c>
      <c r="I176" t="s">
        <v>34</v>
      </c>
      <c r="J176">
        <v>0</v>
      </c>
    </row>
    <row r="177" spans="1:10" ht="14.25">
      <c r="A177" t="s">
        <v>0</v>
      </c>
      <c r="B177" t="s">
        <v>188</v>
      </c>
      <c r="C177">
        <v>8007</v>
      </c>
      <c r="D177" t="s">
        <v>110</v>
      </c>
      <c r="E177" t="s">
        <v>108</v>
      </c>
      <c r="F177">
        <v>2017</v>
      </c>
      <c r="G177" s="1">
        <v>42935</v>
      </c>
      <c r="H177">
        <v>17</v>
      </c>
      <c r="I177" t="s">
        <v>34</v>
      </c>
      <c r="J177">
        <v>0</v>
      </c>
    </row>
    <row r="178" spans="1:10" ht="14.25">
      <c r="A178" t="s">
        <v>0</v>
      </c>
      <c r="B178" t="s">
        <v>188</v>
      </c>
      <c r="C178">
        <v>8007</v>
      </c>
      <c r="D178" t="s">
        <v>111</v>
      </c>
      <c r="E178" t="s">
        <v>108</v>
      </c>
      <c r="F178">
        <v>2017</v>
      </c>
      <c r="G178" s="1">
        <v>42935</v>
      </c>
      <c r="H178">
        <v>17</v>
      </c>
      <c r="I178" t="s">
        <v>34</v>
      </c>
      <c r="J178">
        <v>0</v>
      </c>
    </row>
    <row r="179" spans="1:10" ht="14.25">
      <c r="A179" t="s">
        <v>0</v>
      </c>
      <c r="B179" t="s">
        <v>188</v>
      </c>
      <c r="C179">
        <v>8007</v>
      </c>
      <c r="D179" t="s">
        <v>112</v>
      </c>
      <c r="E179" t="s">
        <v>108</v>
      </c>
      <c r="F179">
        <v>2017</v>
      </c>
      <c r="G179" s="1">
        <v>42935</v>
      </c>
      <c r="H179">
        <v>17</v>
      </c>
      <c r="I179" t="s">
        <v>34</v>
      </c>
      <c r="J179">
        <v>0</v>
      </c>
    </row>
    <row r="180" spans="1:10" ht="14.25">
      <c r="A180" t="s">
        <v>0</v>
      </c>
      <c r="B180" t="s">
        <v>188</v>
      </c>
      <c r="C180">
        <v>8007</v>
      </c>
      <c r="D180" t="s">
        <v>113</v>
      </c>
      <c r="E180" t="s">
        <v>108</v>
      </c>
      <c r="F180">
        <v>2017</v>
      </c>
      <c r="G180" s="1">
        <v>42935</v>
      </c>
      <c r="H180">
        <v>17</v>
      </c>
      <c r="I180" t="s">
        <v>34</v>
      </c>
      <c r="J180">
        <v>0</v>
      </c>
    </row>
    <row r="181" spans="1:10" ht="14.25">
      <c r="A181" t="s">
        <v>0</v>
      </c>
      <c r="B181" t="s">
        <v>188</v>
      </c>
      <c r="C181">
        <v>8007</v>
      </c>
      <c r="D181" t="s">
        <v>114</v>
      </c>
      <c r="E181" t="s">
        <v>108</v>
      </c>
      <c r="F181">
        <v>2017</v>
      </c>
      <c r="G181" s="1">
        <v>42935</v>
      </c>
      <c r="H181">
        <v>17</v>
      </c>
      <c r="I181" t="s">
        <v>34</v>
      </c>
      <c r="J181">
        <v>0</v>
      </c>
    </row>
    <row r="182" spans="1:17" ht="14.25">
      <c r="A182" t="s">
        <v>0</v>
      </c>
      <c r="B182" t="s">
        <v>188</v>
      </c>
      <c r="C182">
        <v>8007</v>
      </c>
      <c r="D182" t="s">
        <v>115</v>
      </c>
      <c r="E182" t="s">
        <v>108</v>
      </c>
      <c r="F182">
        <v>2017</v>
      </c>
      <c r="G182" s="1">
        <v>42935</v>
      </c>
      <c r="H182">
        <v>17</v>
      </c>
      <c r="I182" t="s">
        <v>34</v>
      </c>
      <c r="J182">
        <v>1</v>
      </c>
      <c r="K182">
        <v>10</v>
      </c>
      <c r="M182">
        <v>0.3</v>
      </c>
      <c r="N182">
        <v>0.349</v>
      </c>
      <c r="O182">
        <v>63.4</v>
      </c>
      <c r="P182">
        <v>14.7</v>
      </c>
      <c r="Q182">
        <v>181.8</v>
      </c>
    </row>
    <row r="183" spans="1:17" ht="14.25">
      <c r="A183" t="s">
        <v>0</v>
      </c>
      <c r="B183" t="s">
        <v>188</v>
      </c>
      <c r="C183">
        <v>8007</v>
      </c>
      <c r="D183" t="s">
        <v>116</v>
      </c>
      <c r="E183" t="s">
        <v>108</v>
      </c>
      <c r="F183">
        <v>2017</v>
      </c>
      <c r="G183" s="1">
        <v>42935</v>
      </c>
      <c r="H183">
        <v>17</v>
      </c>
      <c r="I183" t="s">
        <v>34</v>
      </c>
      <c r="J183">
        <v>1</v>
      </c>
      <c r="K183">
        <v>10</v>
      </c>
      <c r="M183">
        <v>0.3</v>
      </c>
      <c r="N183">
        <v>0.349</v>
      </c>
      <c r="O183">
        <v>63.4</v>
      </c>
      <c r="P183">
        <v>14.7</v>
      </c>
      <c r="Q183">
        <v>181.8</v>
      </c>
    </row>
    <row r="184" spans="1:10" ht="14.25">
      <c r="A184" t="s">
        <v>0</v>
      </c>
      <c r="B184" t="s">
        <v>188</v>
      </c>
      <c r="C184">
        <v>8007</v>
      </c>
      <c r="D184" t="s">
        <v>117</v>
      </c>
      <c r="E184" t="s">
        <v>108</v>
      </c>
      <c r="F184">
        <v>2017</v>
      </c>
      <c r="G184" s="1">
        <v>42935</v>
      </c>
      <c r="H184">
        <v>17</v>
      </c>
      <c r="I184" t="s">
        <v>34</v>
      </c>
      <c r="J184">
        <v>0</v>
      </c>
    </row>
    <row r="185" spans="1:10" ht="14.25">
      <c r="A185" t="s">
        <v>0</v>
      </c>
      <c r="B185" t="s">
        <v>188</v>
      </c>
      <c r="C185">
        <v>8007</v>
      </c>
      <c r="D185" t="s">
        <v>118</v>
      </c>
      <c r="E185" t="s">
        <v>108</v>
      </c>
      <c r="F185">
        <v>2017</v>
      </c>
      <c r="G185" s="1">
        <v>42935</v>
      </c>
      <c r="H185">
        <v>17</v>
      </c>
      <c r="I185" t="s">
        <v>34</v>
      </c>
      <c r="J185">
        <v>0</v>
      </c>
    </row>
    <row r="186" spans="1:10" ht="14.25">
      <c r="A186" t="s">
        <v>0</v>
      </c>
      <c r="B186" t="s">
        <v>188</v>
      </c>
      <c r="C186">
        <v>8007</v>
      </c>
      <c r="D186" t="s">
        <v>119</v>
      </c>
      <c r="E186" t="s">
        <v>108</v>
      </c>
      <c r="F186">
        <v>2017</v>
      </c>
      <c r="G186" s="1">
        <v>42935</v>
      </c>
      <c r="H186">
        <v>17</v>
      </c>
      <c r="I186" t="s">
        <v>34</v>
      </c>
      <c r="J186">
        <v>0</v>
      </c>
    </row>
    <row r="187" spans="1:10" ht="14.25">
      <c r="A187" t="s">
        <v>0</v>
      </c>
      <c r="B187" t="s">
        <v>188</v>
      </c>
      <c r="C187">
        <v>8007</v>
      </c>
      <c r="D187" t="s">
        <v>120</v>
      </c>
      <c r="E187" t="s">
        <v>108</v>
      </c>
      <c r="F187">
        <v>2017</v>
      </c>
      <c r="G187" s="1">
        <v>42935</v>
      </c>
      <c r="H187">
        <v>17</v>
      </c>
      <c r="I187" t="s">
        <v>34</v>
      </c>
      <c r="J187">
        <v>0</v>
      </c>
    </row>
    <row r="188" spans="1:10" ht="14.25">
      <c r="A188" t="s">
        <v>0</v>
      </c>
      <c r="B188" t="s">
        <v>188</v>
      </c>
      <c r="C188">
        <v>8007</v>
      </c>
      <c r="D188" t="s">
        <v>121</v>
      </c>
      <c r="E188" t="s">
        <v>108</v>
      </c>
      <c r="F188">
        <v>2017</v>
      </c>
      <c r="G188" s="1">
        <v>42935</v>
      </c>
      <c r="H188">
        <v>17</v>
      </c>
      <c r="I188" t="s">
        <v>34</v>
      </c>
      <c r="J188">
        <v>0</v>
      </c>
    </row>
    <row r="189" spans="1:10" ht="14.25">
      <c r="A189" t="s">
        <v>0</v>
      </c>
      <c r="B189" t="s">
        <v>188</v>
      </c>
      <c r="C189">
        <v>8007</v>
      </c>
      <c r="D189" t="s">
        <v>122</v>
      </c>
      <c r="E189" t="s">
        <v>108</v>
      </c>
      <c r="F189">
        <v>2017</v>
      </c>
      <c r="G189" s="1">
        <v>42935</v>
      </c>
      <c r="H189">
        <v>17</v>
      </c>
      <c r="I189" t="s">
        <v>34</v>
      </c>
      <c r="J189">
        <v>0</v>
      </c>
    </row>
    <row r="190" spans="1:10" ht="14.25">
      <c r="A190" t="s">
        <v>0</v>
      </c>
      <c r="B190" t="s">
        <v>188</v>
      </c>
      <c r="C190">
        <v>8007</v>
      </c>
      <c r="D190" t="s">
        <v>123</v>
      </c>
      <c r="E190" t="s">
        <v>108</v>
      </c>
      <c r="F190">
        <v>2017</v>
      </c>
      <c r="G190" s="1">
        <v>42935</v>
      </c>
      <c r="H190">
        <v>17</v>
      </c>
      <c r="I190" t="s">
        <v>34</v>
      </c>
      <c r="J190">
        <v>0</v>
      </c>
    </row>
    <row r="191" spans="1:10" ht="14.25">
      <c r="A191" t="s">
        <v>0</v>
      </c>
      <c r="B191" t="s">
        <v>188</v>
      </c>
      <c r="C191">
        <v>8007</v>
      </c>
      <c r="D191" t="s">
        <v>138</v>
      </c>
      <c r="E191" t="s">
        <v>108</v>
      </c>
      <c r="F191">
        <v>2017</v>
      </c>
      <c r="G191" s="1">
        <v>42935</v>
      </c>
      <c r="H191">
        <v>17</v>
      </c>
      <c r="I191" t="s">
        <v>34</v>
      </c>
      <c r="J191">
        <v>0</v>
      </c>
    </row>
    <row r="192" spans="1:17" ht="14.25">
      <c r="A192" t="s">
        <v>0</v>
      </c>
      <c r="B192" t="s">
        <v>226</v>
      </c>
      <c r="C192">
        <v>8053</v>
      </c>
      <c r="D192" t="s">
        <v>227</v>
      </c>
      <c r="F192">
        <v>2017</v>
      </c>
      <c r="G192" s="1">
        <v>42935</v>
      </c>
      <c r="H192">
        <v>17</v>
      </c>
      <c r="I192" t="s">
        <v>2</v>
      </c>
      <c r="J192">
        <v>1</v>
      </c>
      <c r="K192">
        <v>40</v>
      </c>
      <c r="M192">
        <v>0.244</v>
      </c>
      <c r="N192">
        <v>0.009</v>
      </c>
      <c r="O192">
        <v>3.7</v>
      </c>
      <c r="P192">
        <v>24.2</v>
      </c>
      <c r="Q192">
        <v>406.7</v>
      </c>
    </row>
    <row r="193" spans="1:10" ht="14.25">
      <c r="A193" t="s">
        <v>0</v>
      </c>
      <c r="B193" t="s">
        <v>60</v>
      </c>
      <c r="C193">
        <v>8906</v>
      </c>
      <c r="D193">
        <v>20</v>
      </c>
      <c r="F193">
        <v>2017</v>
      </c>
      <c r="G193" s="1">
        <v>42935</v>
      </c>
      <c r="H193">
        <v>17</v>
      </c>
      <c r="I193" t="s">
        <v>2</v>
      </c>
      <c r="J193">
        <v>0</v>
      </c>
    </row>
    <row r="194" spans="1:17" ht="14.25">
      <c r="A194" t="s">
        <v>0</v>
      </c>
      <c r="B194" t="s">
        <v>60</v>
      </c>
      <c r="C194">
        <v>8906</v>
      </c>
      <c r="D194" t="s">
        <v>61</v>
      </c>
      <c r="E194" t="s">
        <v>62</v>
      </c>
      <c r="F194">
        <v>2017</v>
      </c>
      <c r="G194" s="1">
        <v>42935</v>
      </c>
      <c r="H194">
        <v>17</v>
      </c>
      <c r="I194" t="s">
        <v>2</v>
      </c>
      <c r="J194">
        <v>1</v>
      </c>
      <c r="K194">
        <v>351</v>
      </c>
      <c r="M194">
        <v>1.055</v>
      </c>
      <c r="N194">
        <v>0.076</v>
      </c>
      <c r="O194">
        <v>133.7</v>
      </c>
      <c r="P194">
        <v>104.512</v>
      </c>
      <c r="Q194">
        <v>1758.7</v>
      </c>
    </row>
    <row r="195" spans="1:17" ht="14.25">
      <c r="A195" t="s">
        <v>0</v>
      </c>
      <c r="B195" t="s">
        <v>60</v>
      </c>
      <c r="C195">
        <v>8906</v>
      </c>
      <c r="D195" t="s">
        <v>63</v>
      </c>
      <c r="E195" t="s">
        <v>62</v>
      </c>
      <c r="F195">
        <v>2017</v>
      </c>
      <c r="G195" s="1">
        <v>42935</v>
      </c>
      <c r="H195">
        <v>17</v>
      </c>
      <c r="I195" t="s">
        <v>2</v>
      </c>
      <c r="J195">
        <v>1</v>
      </c>
      <c r="K195">
        <v>351</v>
      </c>
      <c r="M195">
        <v>1.019</v>
      </c>
      <c r="N195">
        <v>0.08</v>
      </c>
      <c r="O195">
        <v>135.8</v>
      </c>
      <c r="P195">
        <v>100.888</v>
      </c>
      <c r="Q195">
        <v>1697.7</v>
      </c>
    </row>
    <row r="196" spans="1:10" ht="14.25">
      <c r="A196" t="s">
        <v>0</v>
      </c>
      <c r="B196" t="s">
        <v>60</v>
      </c>
      <c r="C196">
        <v>8906</v>
      </c>
      <c r="D196" t="s">
        <v>64</v>
      </c>
      <c r="E196" t="s">
        <v>65</v>
      </c>
      <c r="F196">
        <v>2017</v>
      </c>
      <c r="G196" s="1">
        <v>42935</v>
      </c>
      <c r="H196">
        <v>17</v>
      </c>
      <c r="I196" t="s">
        <v>2</v>
      </c>
      <c r="J196">
        <v>0</v>
      </c>
    </row>
    <row r="197" spans="1:10" ht="14.25">
      <c r="A197" t="s">
        <v>0</v>
      </c>
      <c r="B197" t="s">
        <v>60</v>
      </c>
      <c r="C197">
        <v>8906</v>
      </c>
      <c r="D197" t="s">
        <v>66</v>
      </c>
      <c r="E197" t="s">
        <v>65</v>
      </c>
      <c r="F197">
        <v>2017</v>
      </c>
      <c r="G197" s="1">
        <v>42935</v>
      </c>
      <c r="H197">
        <v>17</v>
      </c>
      <c r="I197" t="s">
        <v>2</v>
      </c>
      <c r="J197">
        <v>0</v>
      </c>
    </row>
    <row r="198" spans="1:17" ht="14.25">
      <c r="A198" t="s">
        <v>0</v>
      </c>
      <c r="B198" t="s">
        <v>60</v>
      </c>
      <c r="C198">
        <v>8906</v>
      </c>
      <c r="D198" t="s">
        <v>67</v>
      </c>
      <c r="E198" t="s">
        <v>68</v>
      </c>
      <c r="F198">
        <v>2017</v>
      </c>
      <c r="G198" s="1">
        <v>42935</v>
      </c>
      <c r="H198">
        <v>17</v>
      </c>
      <c r="I198" t="s">
        <v>2</v>
      </c>
      <c r="J198">
        <v>1</v>
      </c>
      <c r="K198">
        <v>389</v>
      </c>
      <c r="M198">
        <v>1.105</v>
      </c>
      <c r="N198">
        <v>0.086</v>
      </c>
      <c r="O198">
        <v>158.4</v>
      </c>
      <c r="P198">
        <v>109.455</v>
      </c>
      <c r="Q198">
        <v>1841.7</v>
      </c>
    </row>
    <row r="199" spans="1:17" ht="14.25">
      <c r="A199" t="s">
        <v>0</v>
      </c>
      <c r="B199" t="s">
        <v>60</v>
      </c>
      <c r="C199">
        <v>8906</v>
      </c>
      <c r="D199" t="s">
        <v>69</v>
      </c>
      <c r="E199" t="s">
        <v>68</v>
      </c>
      <c r="F199">
        <v>2017</v>
      </c>
      <c r="G199" s="1">
        <v>42935</v>
      </c>
      <c r="H199">
        <v>17</v>
      </c>
      <c r="I199" t="s">
        <v>2</v>
      </c>
      <c r="J199">
        <v>1</v>
      </c>
      <c r="K199">
        <v>389</v>
      </c>
      <c r="M199">
        <v>1.112</v>
      </c>
      <c r="N199">
        <v>0.068</v>
      </c>
      <c r="O199">
        <v>126</v>
      </c>
      <c r="P199">
        <v>110.145</v>
      </c>
      <c r="Q199">
        <v>1853.3</v>
      </c>
    </row>
    <row r="200" spans="1:10" ht="14.25">
      <c r="A200" t="s">
        <v>0</v>
      </c>
      <c r="B200" t="s">
        <v>60</v>
      </c>
      <c r="C200">
        <v>8906</v>
      </c>
      <c r="D200" t="s">
        <v>11</v>
      </c>
      <c r="F200">
        <v>2017</v>
      </c>
      <c r="G200" s="1">
        <v>42935</v>
      </c>
      <c r="H200">
        <v>17</v>
      </c>
      <c r="I200" t="s">
        <v>6</v>
      </c>
      <c r="J200">
        <v>0</v>
      </c>
    </row>
    <row r="201" spans="1:17" ht="14.25">
      <c r="A201" t="s">
        <v>0</v>
      </c>
      <c r="B201" t="s">
        <v>228</v>
      </c>
      <c r="C201">
        <v>10025</v>
      </c>
      <c r="D201" t="s">
        <v>229</v>
      </c>
      <c r="F201">
        <v>2017</v>
      </c>
      <c r="G201" s="1">
        <v>42935</v>
      </c>
      <c r="H201">
        <v>17</v>
      </c>
      <c r="I201" t="s">
        <v>6</v>
      </c>
      <c r="J201">
        <v>1</v>
      </c>
      <c r="L201">
        <v>339</v>
      </c>
      <c r="N201">
        <v>0.591</v>
      </c>
      <c r="O201">
        <v>256.8</v>
      </c>
      <c r="Q201">
        <v>434.3</v>
      </c>
    </row>
    <row r="202" spans="1:10" ht="14.25">
      <c r="A202" t="s">
        <v>0</v>
      </c>
      <c r="B202" t="s">
        <v>228</v>
      </c>
      <c r="C202">
        <v>10025</v>
      </c>
      <c r="D202" t="s">
        <v>230</v>
      </c>
      <c r="F202">
        <v>2017</v>
      </c>
      <c r="G202" s="1">
        <v>42935</v>
      </c>
      <c r="H202">
        <v>17</v>
      </c>
      <c r="I202" t="s">
        <v>6</v>
      </c>
      <c r="J202">
        <v>0</v>
      </c>
    </row>
    <row r="203" spans="1:17" ht="14.25">
      <c r="A203" t="s">
        <v>0</v>
      </c>
      <c r="B203" t="s">
        <v>228</v>
      </c>
      <c r="C203">
        <v>10025</v>
      </c>
      <c r="D203" t="s">
        <v>231</v>
      </c>
      <c r="F203">
        <v>2017</v>
      </c>
      <c r="G203" s="1">
        <v>42935</v>
      </c>
      <c r="H203">
        <v>17</v>
      </c>
      <c r="I203" t="s">
        <v>6</v>
      </c>
      <c r="J203">
        <v>1</v>
      </c>
      <c r="L203">
        <v>271</v>
      </c>
      <c r="N203">
        <v>0.215</v>
      </c>
      <c r="O203">
        <v>83</v>
      </c>
      <c r="Q203">
        <v>385.8</v>
      </c>
    </row>
    <row r="204" spans="1:10" ht="14.25">
      <c r="A204" t="s">
        <v>0</v>
      </c>
      <c r="B204" t="s">
        <v>96</v>
      </c>
      <c r="C204">
        <v>10190</v>
      </c>
      <c r="D204">
        <v>1</v>
      </c>
      <c r="F204">
        <v>2017</v>
      </c>
      <c r="G204" s="1">
        <v>42935</v>
      </c>
      <c r="H204">
        <v>17</v>
      </c>
      <c r="I204" t="s">
        <v>2</v>
      </c>
      <c r="J204">
        <v>0</v>
      </c>
    </row>
    <row r="205" spans="1:17" ht="14.25">
      <c r="A205" t="s">
        <v>0</v>
      </c>
      <c r="B205" t="s">
        <v>81</v>
      </c>
      <c r="C205">
        <v>10464</v>
      </c>
      <c r="D205" t="s">
        <v>82</v>
      </c>
      <c r="E205" t="s">
        <v>83</v>
      </c>
      <c r="F205">
        <v>2017</v>
      </c>
      <c r="G205" s="1">
        <v>42935</v>
      </c>
      <c r="H205">
        <v>17</v>
      </c>
      <c r="I205" t="s">
        <v>34</v>
      </c>
      <c r="J205">
        <v>1</v>
      </c>
      <c r="L205">
        <v>166</v>
      </c>
      <c r="M205">
        <v>0</v>
      </c>
      <c r="N205">
        <v>0.149</v>
      </c>
      <c r="O205">
        <v>39.046</v>
      </c>
      <c r="P205">
        <v>27.99</v>
      </c>
      <c r="Q205">
        <v>262.9</v>
      </c>
    </row>
    <row r="206" spans="1:17" ht="14.25">
      <c r="A206" t="s">
        <v>0</v>
      </c>
      <c r="B206" t="s">
        <v>81</v>
      </c>
      <c r="C206">
        <v>10464</v>
      </c>
      <c r="D206" t="s">
        <v>84</v>
      </c>
      <c r="E206" t="s">
        <v>83</v>
      </c>
      <c r="F206">
        <v>2017</v>
      </c>
      <c r="G206" s="1">
        <v>42935</v>
      </c>
      <c r="H206">
        <v>17</v>
      </c>
      <c r="I206" t="s">
        <v>34</v>
      </c>
      <c r="J206">
        <v>1</v>
      </c>
      <c r="L206">
        <v>165</v>
      </c>
      <c r="M206">
        <v>0</v>
      </c>
      <c r="N206">
        <v>0.149</v>
      </c>
      <c r="O206">
        <v>38.808</v>
      </c>
      <c r="P206">
        <v>27.82</v>
      </c>
      <c r="Q206">
        <v>261.3</v>
      </c>
    </row>
    <row r="207" spans="1:17" ht="14.25">
      <c r="A207" t="s">
        <v>0</v>
      </c>
      <c r="B207" t="s">
        <v>81</v>
      </c>
      <c r="C207">
        <v>10464</v>
      </c>
      <c r="D207" t="s">
        <v>85</v>
      </c>
      <c r="E207" t="s">
        <v>83</v>
      </c>
      <c r="F207">
        <v>2017</v>
      </c>
      <c r="G207" s="1">
        <v>42935</v>
      </c>
      <c r="H207">
        <v>17</v>
      </c>
      <c r="I207" t="s">
        <v>34</v>
      </c>
      <c r="J207">
        <v>1</v>
      </c>
      <c r="L207">
        <v>166</v>
      </c>
      <c r="M207">
        <v>0</v>
      </c>
      <c r="N207">
        <v>0.149</v>
      </c>
      <c r="O207">
        <v>39.046</v>
      </c>
      <c r="P207">
        <v>27.99</v>
      </c>
      <c r="Q207">
        <v>262.9</v>
      </c>
    </row>
    <row r="208" spans="1:10" ht="14.25">
      <c r="A208" t="s">
        <v>0</v>
      </c>
      <c r="B208" t="s">
        <v>73</v>
      </c>
      <c r="C208">
        <v>10617</v>
      </c>
      <c r="D208">
        <v>1</v>
      </c>
      <c r="F208">
        <v>2017</v>
      </c>
      <c r="G208" s="1">
        <v>42935</v>
      </c>
      <c r="H208">
        <v>17</v>
      </c>
      <c r="I208" t="s">
        <v>34</v>
      </c>
      <c r="J208">
        <v>0</v>
      </c>
    </row>
    <row r="209" spans="1:17" ht="14.25">
      <c r="A209" t="s">
        <v>0</v>
      </c>
      <c r="B209" t="s">
        <v>17</v>
      </c>
      <c r="C209">
        <v>10619</v>
      </c>
      <c r="D209">
        <v>1</v>
      </c>
      <c r="F209">
        <v>2017</v>
      </c>
      <c r="G209" s="1">
        <v>42935</v>
      </c>
      <c r="H209">
        <v>17</v>
      </c>
      <c r="I209" t="s">
        <v>2</v>
      </c>
      <c r="J209">
        <v>1</v>
      </c>
      <c r="K209">
        <v>62</v>
      </c>
      <c r="M209">
        <v>0.291</v>
      </c>
      <c r="N209">
        <v>0.029</v>
      </c>
      <c r="O209">
        <v>14.1</v>
      </c>
      <c r="P209">
        <v>28.9</v>
      </c>
      <c r="Q209">
        <v>485.5</v>
      </c>
    </row>
    <row r="210" spans="1:10" ht="14.25">
      <c r="A210" t="s">
        <v>0</v>
      </c>
      <c r="B210" t="s">
        <v>95</v>
      </c>
      <c r="C210">
        <v>10620</v>
      </c>
      <c r="D210">
        <v>1</v>
      </c>
      <c r="F210">
        <v>2017</v>
      </c>
      <c r="G210" s="1">
        <v>42935</v>
      </c>
      <c r="H210">
        <v>17</v>
      </c>
      <c r="I210" t="s">
        <v>2</v>
      </c>
      <c r="J210">
        <v>0</v>
      </c>
    </row>
    <row r="211" spans="1:10" ht="14.25">
      <c r="A211" t="s">
        <v>0</v>
      </c>
      <c r="B211" t="s">
        <v>259</v>
      </c>
      <c r="C211">
        <v>10621</v>
      </c>
      <c r="D211">
        <v>1</v>
      </c>
      <c r="F211">
        <v>2017</v>
      </c>
      <c r="G211" s="1">
        <v>42935</v>
      </c>
      <c r="H211">
        <v>17</v>
      </c>
      <c r="I211" t="s">
        <v>2</v>
      </c>
      <c r="J211">
        <v>0</v>
      </c>
    </row>
    <row r="212" spans="1:17" ht="14.25">
      <c r="A212" t="s">
        <v>0</v>
      </c>
      <c r="B212" t="s">
        <v>250</v>
      </c>
      <c r="C212">
        <v>10725</v>
      </c>
      <c r="D212" t="s">
        <v>251</v>
      </c>
      <c r="F212">
        <v>2017</v>
      </c>
      <c r="G212" s="1">
        <v>42935</v>
      </c>
      <c r="H212">
        <v>17</v>
      </c>
      <c r="I212" t="s">
        <v>2</v>
      </c>
      <c r="J212">
        <v>1</v>
      </c>
      <c r="K212">
        <v>121</v>
      </c>
      <c r="M212">
        <v>0.545</v>
      </c>
      <c r="N212">
        <v>0.07</v>
      </c>
      <c r="O212">
        <v>63.6</v>
      </c>
      <c r="P212">
        <v>54</v>
      </c>
      <c r="Q212">
        <v>908.9</v>
      </c>
    </row>
    <row r="213" spans="1:17" ht="14.25">
      <c r="A213" t="s">
        <v>0</v>
      </c>
      <c r="B213" t="s">
        <v>250</v>
      </c>
      <c r="C213">
        <v>10725</v>
      </c>
      <c r="D213" t="s">
        <v>252</v>
      </c>
      <c r="F213">
        <v>2017</v>
      </c>
      <c r="G213" s="1">
        <v>42935</v>
      </c>
      <c r="H213">
        <v>17</v>
      </c>
      <c r="I213" t="s">
        <v>253</v>
      </c>
      <c r="J213">
        <v>1</v>
      </c>
      <c r="K213">
        <v>123</v>
      </c>
      <c r="M213">
        <v>0.607</v>
      </c>
      <c r="N213">
        <v>0.025</v>
      </c>
      <c r="O213">
        <v>25.3</v>
      </c>
      <c r="P213">
        <v>60.1</v>
      </c>
      <c r="Q213">
        <v>1011</v>
      </c>
    </row>
    <row r="214" spans="1:17" ht="14.25">
      <c r="A214" t="s">
        <v>0</v>
      </c>
      <c r="B214" t="s">
        <v>250</v>
      </c>
      <c r="C214">
        <v>10725</v>
      </c>
      <c r="D214" t="s">
        <v>254</v>
      </c>
      <c r="F214">
        <v>2017</v>
      </c>
      <c r="G214" s="1">
        <v>42935</v>
      </c>
      <c r="H214">
        <v>17</v>
      </c>
      <c r="I214" t="s">
        <v>253</v>
      </c>
      <c r="J214">
        <v>1</v>
      </c>
      <c r="K214">
        <v>123</v>
      </c>
      <c r="M214">
        <v>0.613</v>
      </c>
      <c r="N214">
        <v>0.026</v>
      </c>
      <c r="O214">
        <v>26.6</v>
      </c>
      <c r="P214">
        <v>60.7</v>
      </c>
      <c r="Q214">
        <v>1021.4</v>
      </c>
    </row>
    <row r="215" spans="1:10" ht="14.25">
      <c r="A215" t="s">
        <v>0</v>
      </c>
      <c r="B215" t="s">
        <v>16</v>
      </c>
      <c r="C215">
        <v>10803</v>
      </c>
      <c r="D215">
        <v>1</v>
      </c>
      <c r="F215">
        <v>2017</v>
      </c>
      <c r="G215" s="1">
        <v>42935</v>
      </c>
      <c r="H215">
        <v>17</v>
      </c>
      <c r="I215" t="s">
        <v>2</v>
      </c>
      <c r="J215">
        <v>0</v>
      </c>
    </row>
    <row r="216" spans="1:10" ht="14.25">
      <c r="A216" t="s">
        <v>0</v>
      </c>
      <c r="B216" t="s">
        <v>16</v>
      </c>
      <c r="C216">
        <v>10803</v>
      </c>
      <c r="D216">
        <v>2</v>
      </c>
      <c r="F216">
        <v>2017</v>
      </c>
      <c r="G216" s="1">
        <v>42935</v>
      </c>
      <c r="H216">
        <v>17</v>
      </c>
      <c r="I216" t="s">
        <v>2</v>
      </c>
      <c r="J216">
        <v>0</v>
      </c>
    </row>
    <row r="217" spans="1:10" ht="14.25">
      <c r="A217" t="s">
        <v>0</v>
      </c>
      <c r="B217" t="s">
        <v>213</v>
      </c>
      <c r="C217">
        <v>50202</v>
      </c>
      <c r="D217">
        <v>1</v>
      </c>
      <c r="F217">
        <v>2017</v>
      </c>
      <c r="G217" s="1">
        <v>42935</v>
      </c>
      <c r="H217">
        <v>17</v>
      </c>
      <c r="I217" t="s">
        <v>87</v>
      </c>
      <c r="J217">
        <v>0</v>
      </c>
    </row>
    <row r="218" spans="1:10" ht="14.25">
      <c r="A218" t="s">
        <v>0</v>
      </c>
      <c r="B218" t="s">
        <v>75</v>
      </c>
      <c r="C218">
        <v>50292</v>
      </c>
      <c r="D218" t="s">
        <v>76</v>
      </c>
      <c r="F218">
        <v>2017</v>
      </c>
      <c r="G218" s="1">
        <v>42935</v>
      </c>
      <c r="H218">
        <v>17</v>
      </c>
      <c r="I218" t="s">
        <v>2</v>
      </c>
      <c r="J218">
        <v>0</v>
      </c>
    </row>
    <row r="219" spans="1:17" ht="14.25">
      <c r="A219" t="s">
        <v>0</v>
      </c>
      <c r="B219" t="s">
        <v>75</v>
      </c>
      <c r="C219">
        <v>50292</v>
      </c>
      <c r="D219" t="s">
        <v>77</v>
      </c>
      <c r="F219">
        <v>2017</v>
      </c>
      <c r="G219" s="1">
        <v>42935</v>
      </c>
      <c r="H219">
        <v>17</v>
      </c>
      <c r="I219" t="s">
        <v>2</v>
      </c>
      <c r="J219">
        <v>1</v>
      </c>
      <c r="K219">
        <v>34</v>
      </c>
      <c r="M219">
        <v>0.136</v>
      </c>
      <c r="N219">
        <v>0.149</v>
      </c>
      <c r="O219">
        <v>33.8</v>
      </c>
      <c r="P219">
        <v>13.5</v>
      </c>
      <c r="Q219">
        <v>226.8</v>
      </c>
    </row>
    <row r="220" spans="1:17" ht="14.25">
      <c r="A220" t="s">
        <v>0</v>
      </c>
      <c r="B220" t="s">
        <v>75</v>
      </c>
      <c r="C220">
        <v>50292</v>
      </c>
      <c r="D220" t="s">
        <v>78</v>
      </c>
      <c r="F220">
        <v>2017</v>
      </c>
      <c r="G220" s="1">
        <v>42935</v>
      </c>
      <c r="H220">
        <v>17</v>
      </c>
      <c r="I220" t="s">
        <v>2</v>
      </c>
      <c r="J220">
        <v>1</v>
      </c>
      <c r="K220">
        <v>45</v>
      </c>
      <c r="M220">
        <v>0.274</v>
      </c>
      <c r="N220">
        <v>0.006</v>
      </c>
      <c r="O220">
        <v>2.7</v>
      </c>
      <c r="P220">
        <v>27.2</v>
      </c>
      <c r="Q220">
        <v>457.3</v>
      </c>
    </row>
    <row r="221" spans="1:17" ht="14.25">
      <c r="A221" t="s">
        <v>0</v>
      </c>
      <c r="B221" t="s">
        <v>75</v>
      </c>
      <c r="C221">
        <v>50292</v>
      </c>
      <c r="D221" t="s">
        <v>79</v>
      </c>
      <c r="F221">
        <v>2017</v>
      </c>
      <c r="G221" s="1">
        <v>42935</v>
      </c>
      <c r="H221">
        <v>17</v>
      </c>
      <c r="I221" t="s">
        <v>2</v>
      </c>
      <c r="J221">
        <v>1</v>
      </c>
      <c r="K221">
        <v>80</v>
      </c>
      <c r="M221">
        <v>0.415</v>
      </c>
      <c r="N221">
        <v>0.007</v>
      </c>
      <c r="O221">
        <v>4.8</v>
      </c>
      <c r="P221">
        <v>41.1</v>
      </c>
      <c r="Q221">
        <v>691.2</v>
      </c>
    </row>
    <row r="222" spans="1:17" ht="14.25">
      <c r="A222" t="s">
        <v>0</v>
      </c>
      <c r="B222" t="s">
        <v>99</v>
      </c>
      <c r="C222">
        <v>50368</v>
      </c>
      <c r="D222" t="s">
        <v>20</v>
      </c>
      <c r="F222">
        <v>2017</v>
      </c>
      <c r="G222" s="1">
        <v>42935</v>
      </c>
      <c r="H222">
        <v>17</v>
      </c>
      <c r="I222" t="s">
        <v>6</v>
      </c>
      <c r="J222">
        <v>1</v>
      </c>
      <c r="L222">
        <v>46</v>
      </c>
      <c r="N222">
        <v>0.007</v>
      </c>
      <c r="O222">
        <v>1.1</v>
      </c>
      <c r="Q222">
        <v>150.5</v>
      </c>
    </row>
    <row r="223" spans="1:17" ht="14.25">
      <c r="A223" t="s">
        <v>0</v>
      </c>
      <c r="B223" t="s">
        <v>99</v>
      </c>
      <c r="C223">
        <v>50368</v>
      </c>
      <c r="D223" t="s">
        <v>21</v>
      </c>
      <c r="F223">
        <v>2017</v>
      </c>
      <c r="G223" s="1">
        <v>42935</v>
      </c>
      <c r="H223">
        <v>17</v>
      </c>
      <c r="I223" t="s">
        <v>6</v>
      </c>
      <c r="J223">
        <v>1</v>
      </c>
      <c r="L223">
        <v>46</v>
      </c>
      <c r="N223">
        <v>0.007</v>
      </c>
      <c r="O223">
        <v>1.1</v>
      </c>
      <c r="Q223">
        <v>152.1</v>
      </c>
    </row>
    <row r="224" spans="1:17" ht="14.25">
      <c r="A224" t="s">
        <v>0</v>
      </c>
      <c r="B224" t="s">
        <v>199</v>
      </c>
      <c r="C224">
        <v>50449</v>
      </c>
      <c r="D224">
        <v>1</v>
      </c>
      <c r="F224">
        <v>2017</v>
      </c>
      <c r="G224" s="1">
        <v>42935</v>
      </c>
      <c r="H224">
        <v>17</v>
      </c>
      <c r="I224" t="s">
        <v>2</v>
      </c>
      <c r="J224">
        <v>1</v>
      </c>
      <c r="K224">
        <v>48</v>
      </c>
      <c r="M224">
        <v>0.267</v>
      </c>
      <c r="N224">
        <v>0.114</v>
      </c>
      <c r="O224">
        <v>50.7</v>
      </c>
      <c r="P224">
        <v>26.4</v>
      </c>
      <c r="Q224">
        <v>444.9</v>
      </c>
    </row>
    <row r="225" spans="1:17" ht="14.25">
      <c r="A225" t="s">
        <v>0</v>
      </c>
      <c r="B225" t="s">
        <v>198</v>
      </c>
      <c r="C225">
        <v>50450</v>
      </c>
      <c r="D225">
        <v>1</v>
      </c>
      <c r="F225">
        <v>2017</v>
      </c>
      <c r="G225" s="1">
        <v>42935</v>
      </c>
      <c r="H225">
        <v>17</v>
      </c>
      <c r="I225" t="s">
        <v>2</v>
      </c>
      <c r="J225">
        <v>1</v>
      </c>
      <c r="K225">
        <v>51</v>
      </c>
      <c r="M225">
        <v>0.267</v>
      </c>
      <c r="N225">
        <v>0.115</v>
      </c>
      <c r="O225">
        <v>51.2</v>
      </c>
      <c r="P225">
        <v>26.4</v>
      </c>
      <c r="Q225">
        <v>445</v>
      </c>
    </row>
    <row r="226" spans="1:17" ht="14.25">
      <c r="A226" t="s">
        <v>0</v>
      </c>
      <c r="B226" t="s">
        <v>200</v>
      </c>
      <c r="C226">
        <v>50451</v>
      </c>
      <c r="D226">
        <v>1</v>
      </c>
      <c r="F226">
        <v>2017</v>
      </c>
      <c r="G226" s="1">
        <v>42935</v>
      </c>
      <c r="H226">
        <v>17</v>
      </c>
      <c r="I226" t="s">
        <v>2</v>
      </c>
      <c r="J226">
        <v>1</v>
      </c>
      <c r="K226">
        <v>48</v>
      </c>
      <c r="M226">
        <v>0.273</v>
      </c>
      <c r="N226">
        <v>0.136</v>
      </c>
      <c r="O226">
        <v>61.9</v>
      </c>
      <c r="P226">
        <v>27.1</v>
      </c>
      <c r="Q226">
        <v>455.4</v>
      </c>
    </row>
    <row r="227" spans="1:17" ht="14.25">
      <c r="A227" t="s">
        <v>0</v>
      </c>
      <c r="B227" t="s">
        <v>196</v>
      </c>
      <c r="C227">
        <v>50458</v>
      </c>
      <c r="D227">
        <v>1</v>
      </c>
      <c r="F227">
        <v>2017</v>
      </c>
      <c r="G227" s="1">
        <v>42935</v>
      </c>
      <c r="H227">
        <v>17</v>
      </c>
      <c r="I227" t="s">
        <v>2</v>
      </c>
      <c r="J227">
        <v>1</v>
      </c>
      <c r="K227">
        <v>131</v>
      </c>
      <c r="M227">
        <v>0.642</v>
      </c>
      <c r="N227">
        <v>0.023</v>
      </c>
      <c r="O227">
        <v>24.6</v>
      </c>
      <c r="P227">
        <v>63.6</v>
      </c>
      <c r="Q227">
        <v>1070</v>
      </c>
    </row>
    <row r="228" spans="1:17" ht="14.25">
      <c r="A228" t="s">
        <v>0</v>
      </c>
      <c r="B228" t="s">
        <v>100</v>
      </c>
      <c r="C228">
        <v>50472</v>
      </c>
      <c r="D228" t="s">
        <v>101</v>
      </c>
      <c r="F228">
        <v>2017</v>
      </c>
      <c r="G228" s="1">
        <v>42935</v>
      </c>
      <c r="H228">
        <v>17</v>
      </c>
      <c r="I228" t="s">
        <v>6</v>
      </c>
      <c r="J228">
        <v>1</v>
      </c>
      <c r="L228">
        <v>69</v>
      </c>
      <c r="N228">
        <v>1.26</v>
      </c>
      <c r="O228">
        <v>106</v>
      </c>
      <c r="Q228">
        <v>84.1</v>
      </c>
    </row>
    <row r="229" spans="1:10" ht="14.25">
      <c r="A229" t="s">
        <v>0</v>
      </c>
      <c r="B229" t="s">
        <v>100</v>
      </c>
      <c r="C229">
        <v>50472</v>
      </c>
      <c r="D229" t="s">
        <v>102</v>
      </c>
      <c r="F229">
        <v>2017</v>
      </c>
      <c r="G229" s="1">
        <v>42935</v>
      </c>
      <c r="H229">
        <v>17</v>
      </c>
      <c r="I229" t="s">
        <v>103</v>
      </c>
      <c r="J229">
        <v>0</v>
      </c>
    </row>
    <row r="230" spans="1:10" ht="14.25">
      <c r="A230" t="s">
        <v>0</v>
      </c>
      <c r="B230" t="s">
        <v>100</v>
      </c>
      <c r="C230">
        <v>50472</v>
      </c>
      <c r="D230" t="s">
        <v>104</v>
      </c>
      <c r="F230">
        <v>2017</v>
      </c>
      <c r="G230" s="1">
        <v>42935</v>
      </c>
      <c r="H230">
        <v>17</v>
      </c>
      <c r="I230" t="s">
        <v>103</v>
      </c>
      <c r="J230">
        <v>0</v>
      </c>
    </row>
    <row r="231" spans="1:17" ht="14.25">
      <c r="A231" t="s">
        <v>0</v>
      </c>
      <c r="B231" t="s">
        <v>258</v>
      </c>
      <c r="C231">
        <v>50744</v>
      </c>
      <c r="D231">
        <v>1</v>
      </c>
      <c r="F231">
        <v>2017</v>
      </c>
      <c r="G231" s="1">
        <v>42935</v>
      </c>
      <c r="H231">
        <v>17</v>
      </c>
      <c r="I231" t="s">
        <v>2</v>
      </c>
      <c r="J231">
        <v>1</v>
      </c>
      <c r="K231">
        <v>34</v>
      </c>
      <c r="M231">
        <v>0.238</v>
      </c>
      <c r="N231">
        <v>0.118</v>
      </c>
      <c r="O231">
        <v>46.8</v>
      </c>
      <c r="P231">
        <v>23.6</v>
      </c>
      <c r="Q231">
        <v>396.3</v>
      </c>
    </row>
    <row r="232" spans="1:17" ht="14.25">
      <c r="A232" t="s">
        <v>0</v>
      </c>
      <c r="B232" t="s">
        <v>92</v>
      </c>
      <c r="C232">
        <v>50978</v>
      </c>
      <c r="D232" t="s">
        <v>93</v>
      </c>
      <c r="F232">
        <v>2017</v>
      </c>
      <c r="G232" s="1">
        <v>42935</v>
      </c>
      <c r="H232">
        <v>17</v>
      </c>
      <c r="I232" t="s">
        <v>2</v>
      </c>
      <c r="J232">
        <v>1</v>
      </c>
      <c r="K232">
        <v>34</v>
      </c>
      <c r="M232">
        <v>0.211</v>
      </c>
      <c r="N232">
        <v>0.028</v>
      </c>
      <c r="O232">
        <v>9.8</v>
      </c>
      <c r="P232">
        <v>20.9</v>
      </c>
      <c r="Q232">
        <v>351.5</v>
      </c>
    </row>
    <row r="233" spans="1:17" ht="14.25">
      <c r="A233" t="s">
        <v>0</v>
      </c>
      <c r="B233" t="s">
        <v>92</v>
      </c>
      <c r="C233">
        <v>50978</v>
      </c>
      <c r="D233" t="s">
        <v>94</v>
      </c>
      <c r="F233">
        <v>2017</v>
      </c>
      <c r="G233" s="1">
        <v>42935</v>
      </c>
      <c r="H233">
        <v>17</v>
      </c>
      <c r="I233" t="s">
        <v>2</v>
      </c>
      <c r="J233">
        <v>1</v>
      </c>
      <c r="K233">
        <v>34</v>
      </c>
      <c r="M233">
        <v>0.213</v>
      </c>
      <c r="N233">
        <v>0.029</v>
      </c>
      <c r="O233">
        <v>10.3</v>
      </c>
      <c r="P233">
        <v>21.1</v>
      </c>
      <c r="Q233">
        <v>355.2</v>
      </c>
    </row>
    <row r="234" spans="1:17" ht="14.25">
      <c r="A234" t="s">
        <v>0</v>
      </c>
      <c r="B234" t="s">
        <v>212</v>
      </c>
      <c r="C234">
        <v>52056</v>
      </c>
      <c r="D234">
        <v>4</v>
      </c>
      <c r="F234">
        <v>2017</v>
      </c>
      <c r="G234" s="1">
        <v>42935</v>
      </c>
      <c r="H234">
        <v>17</v>
      </c>
      <c r="I234" t="s">
        <v>34</v>
      </c>
      <c r="J234">
        <v>1</v>
      </c>
      <c r="K234">
        <v>47</v>
      </c>
      <c r="M234">
        <v>0.292</v>
      </c>
      <c r="N234">
        <v>0.128</v>
      </c>
      <c r="O234">
        <v>62.2</v>
      </c>
      <c r="P234">
        <v>28.9</v>
      </c>
      <c r="Q234">
        <v>486</v>
      </c>
    </row>
    <row r="235" spans="1:17" ht="14.25">
      <c r="A235" t="s">
        <v>0</v>
      </c>
      <c r="B235" t="s">
        <v>244</v>
      </c>
      <c r="C235">
        <v>52168</v>
      </c>
      <c r="D235">
        <v>1</v>
      </c>
      <c r="F235">
        <v>2017</v>
      </c>
      <c r="G235" s="1">
        <v>42935</v>
      </c>
      <c r="H235">
        <v>17</v>
      </c>
      <c r="I235" t="s">
        <v>6</v>
      </c>
      <c r="J235">
        <v>1</v>
      </c>
      <c r="L235">
        <v>116</v>
      </c>
      <c r="N235">
        <v>0.092</v>
      </c>
      <c r="O235">
        <v>15</v>
      </c>
      <c r="Q235">
        <v>163.4</v>
      </c>
    </row>
    <row r="236" spans="1:10" ht="14.25">
      <c r="A236" t="s">
        <v>0</v>
      </c>
      <c r="B236" t="s">
        <v>244</v>
      </c>
      <c r="C236">
        <v>52168</v>
      </c>
      <c r="D236">
        <v>4</v>
      </c>
      <c r="F236">
        <v>2017</v>
      </c>
      <c r="G236" s="1">
        <v>42935</v>
      </c>
      <c r="H236">
        <v>17</v>
      </c>
      <c r="I236" t="s">
        <v>6</v>
      </c>
      <c r="J236">
        <v>0</v>
      </c>
    </row>
    <row r="237" spans="1:17" ht="14.25">
      <c r="A237" t="s">
        <v>0</v>
      </c>
      <c r="B237" t="s">
        <v>244</v>
      </c>
      <c r="C237">
        <v>52168</v>
      </c>
      <c r="D237">
        <v>6</v>
      </c>
      <c r="F237">
        <v>2017</v>
      </c>
      <c r="G237" s="1">
        <v>42935</v>
      </c>
      <c r="H237">
        <v>17</v>
      </c>
      <c r="I237" t="s">
        <v>6</v>
      </c>
      <c r="J237">
        <v>1</v>
      </c>
      <c r="K237">
        <v>12</v>
      </c>
      <c r="N237">
        <v>1.207</v>
      </c>
      <c r="O237">
        <v>162.1</v>
      </c>
      <c r="Q237">
        <v>134.3</v>
      </c>
    </row>
    <row r="238" spans="1:17" ht="14.25">
      <c r="A238" t="s">
        <v>0</v>
      </c>
      <c r="B238" t="s">
        <v>244</v>
      </c>
      <c r="C238">
        <v>52168</v>
      </c>
      <c r="D238" t="s">
        <v>245</v>
      </c>
      <c r="F238">
        <v>2017</v>
      </c>
      <c r="G238" s="1">
        <v>42935</v>
      </c>
      <c r="H238">
        <v>17</v>
      </c>
      <c r="I238" t="s">
        <v>6</v>
      </c>
      <c r="J238">
        <v>1</v>
      </c>
      <c r="L238">
        <v>64</v>
      </c>
      <c r="N238">
        <v>0.032</v>
      </c>
      <c r="O238">
        <v>3.4</v>
      </c>
      <c r="Q238">
        <v>107.8</v>
      </c>
    </row>
    <row r="239" spans="1:10" ht="14.25">
      <c r="A239" t="s">
        <v>0</v>
      </c>
      <c r="B239" t="s">
        <v>241</v>
      </c>
      <c r="C239">
        <v>54034</v>
      </c>
      <c r="D239" t="s">
        <v>242</v>
      </c>
      <c r="F239">
        <v>2017</v>
      </c>
      <c r="G239" s="1">
        <v>42935</v>
      </c>
      <c r="H239">
        <v>17</v>
      </c>
      <c r="I239" t="s">
        <v>2</v>
      </c>
      <c r="J239">
        <v>0</v>
      </c>
    </row>
    <row r="240" spans="1:17" ht="14.25">
      <c r="A240" t="s">
        <v>0</v>
      </c>
      <c r="B240" t="s">
        <v>205</v>
      </c>
      <c r="C240">
        <v>54041</v>
      </c>
      <c r="D240">
        <v>11854</v>
      </c>
      <c r="F240">
        <v>2017</v>
      </c>
      <c r="G240" s="1">
        <v>42935</v>
      </c>
      <c r="H240">
        <v>17</v>
      </c>
      <c r="I240" t="s">
        <v>2</v>
      </c>
      <c r="J240">
        <v>1</v>
      </c>
      <c r="K240">
        <v>35</v>
      </c>
      <c r="M240">
        <v>0.3</v>
      </c>
      <c r="N240">
        <v>0.091</v>
      </c>
      <c r="O240">
        <v>41.5</v>
      </c>
      <c r="P240">
        <v>27.1</v>
      </c>
      <c r="Q240">
        <v>456.1</v>
      </c>
    </row>
    <row r="241" spans="1:17" ht="14.25">
      <c r="A241" t="s">
        <v>0</v>
      </c>
      <c r="B241" t="s">
        <v>205</v>
      </c>
      <c r="C241">
        <v>54041</v>
      </c>
      <c r="D241">
        <v>11855</v>
      </c>
      <c r="F241">
        <v>2017</v>
      </c>
      <c r="G241" s="1">
        <v>42935</v>
      </c>
      <c r="H241">
        <v>17</v>
      </c>
      <c r="I241" t="s">
        <v>2</v>
      </c>
      <c r="J241">
        <v>1</v>
      </c>
      <c r="K241">
        <v>35</v>
      </c>
      <c r="M241">
        <v>0.3</v>
      </c>
      <c r="N241">
        <v>0.104</v>
      </c>
      <c r="O241">
        <v>45.3</v>
      </c>
      <c r="P241">
        <v>25.9</v>
      </c>
      <c r="Q241">
        <v>435.2</v>
      </c>
    </row>
    <row r="242" spans="1:17" ht="14.25">
      <c r="A242" t="s">
        <v>0</v>
      </c>
      <c r="B242" t="s">
        <v>205</v>
      </c>
      <c r="C242">
        <v>54041</v>
      </c>
      <c r="D242">
        <v>11856</v>
      </c>
      <c r="F242">
        <v>2017</v>
      </c>
      <c r="G242" s="1">
        <v>42935</v>
      </c>
      <c r="H242">
        <v>17</v>
      </c>
      <c r="I242" t="s">
        <v>2</v>
      </c>
      <c r="J242">
        <v>1</v>
      </c>
      <c r="K242">
        <v>36</v>
      </c>
      <c r="M242">
        <v>0.3</v>
      </c>
      <c r="N242">
        <v>0.087</v>
      </c>
      <c r="O242">
        <v>40.6</v>
      </c>
      <c r="P242">
        <v>27.7</v>
      </c>
      <c r="Q242">
        <v>466.1</v>
      </c>
    </row>
    <row r="243" spans="1:17" ht="14.25">
      <c r="A243" t="s">
        <v>0</v>
      </c>
      <c r="B243" t="s">
        <v>197</v>
      </c>
      <c r="C243">
        <v>54076</v>
      </c>
      <c r="D243">
        <v>1</v>
      </c>
      <c r="F243">
        <v>2017</v>
      </c>
      <c r="G243" s="1">
        <v>42935</v>
      </c>
      <c r="H243">
        <v>17</v>
      </c>
      <c r="I243" t="s">
        <v>2</v>
      </c>
      <c r="J243">
        <v>1</v>
      </c>
      <c r="K243">
        <v>66</v>
      </c>
      <c r="M243">
        <v>0.35</v>
      </c>
      <c r="N243">
        <v>0.033</v>
      </c>
      <c r="O243">
        <v>19.3</v>
      </c>
      <c r="P243">
        <v>34.7</v>
      </c>
      <c r="Q243">
        <v>583.5</v>
      </c>
    </row>
    <row r="244" spans="1:17" ht="14.25">
      <c r="A244" t="s">
        <v>0</v>
      </c>
      <c r="B244" t="s">
        <v>260</v>
      </c>
      <c r="C244">
        <v>54099</v>
      </c>
      <c r="D244">
        <v>44</v>
      </c>
      <c r="F244">
        <v>2017</v>
      </c>
      <c r="G244" s="1">
        <v>42935</v>
      </c>
      <c r="H244">
        <v>17</v>
      </c>
      <c r="I244" t="s">
        <v>6</v>
      </c>
      <c r="J244">
        <v>1</v>
      </c>
      <c r="L244">
        <v>339</v>
      </c>
      <c r="N244">
        <v>0.188</v>
      </c>
      <c r="O244">
        <v>81.1</v>
      </c>
      <c r="Q244">
        <v>431.3</v>
      </c>
    </row>
    <row r="245" spans="1:17" ht="14.25">
      <c r="A245" t="s">
        <v>0</v>
      </c>
      <c r="B245" t="s">
        <v>202</v>
      </c>
      <c r="C245">
        <v>54114</v>
      </c>
      <c r="D245" t="s">
        <v>76</v>
      </c>
      <c r="F245">
        <v>2017</v>
      </c>
      <c r="G245" s="1">
        <v>42935</v>
      </c>
      <c r="H245">
        <v>17</v>
      </c>
      <c r="I245" t="s">
        <v>34</v>
      </c>
      <c r="J245">
        <v>1</v>
      </c>
      <c r="K245">
        <v>52</v>
      </c>
      <c r="M245">
        <v>0.295</v>
      </c>
      <c r="N245">
        <v>0.028</v>
      </c>
      <c r="O245">
        <v>13.8</v>
      </c>
      <c r="P245">
        <v>29.3</v>
      </c>
      <c r="Q245">
        <v>492.4</v>
      </c>
    </row>
    <row r="246" spans="1:17" ht="14.25">
      <c r="A246" t="s">
        <v>0</v>
      </c>
      <c r="B246" t="s">
        <v>202</v>
      </c>
      <c r="C246">
        <v>54114</v>
      </c>
      <c r="D246" t="s">
        <v>77</v>
      </c>
      <c r="F246">
        <v>2017</v>
      </c>
      <c r="G246" s="1">
        <v>42935</v>
      </c>
      <c r="H246">
        <v>17</v>
      </c>
      <c r="I246" t="s">
        <v>34</v>
      </c>
      <c r="J246">
        <v>1</v>
      </c>
      <c r="K246">
        <v>48</v>
      </c>
      <c r="M246">
        <v>0.277</v>
      </c>
      <c r="N246">
        <v>0.026</v>
      </c>
      <c r="O246">
        <v>12</v>
      </c>
      <c r="P246">
        <v>27.5</v>
      </c>
      <c r="Q246">
        <v>461.9</v>
      </c>
    </row>
    <row r="247" spans="1:10" ht="14.25">
      <c r="A247" t="s">
        <v>0</v>
      </c>
      <c r="B247" t="s">
        <v>134</v>
      </c>
      <c r="C247">
        <v>54131</v>
      </c>
      <c r="D247" t="s">
        <v>135</v>
      </c>
      <c r="F247">
        <v>2017</v>
      </c>
      <c r="G247" s="1">
        <v>42935</v>
      </c>
      <c r="H247">
        <v>17</v>
      </c>
      <c r="I247" t="s">
        <v>34</v>
      </c>
      <c r="J247">
        <v>0</v>
      </c>
    </row>
    <row r="248" spans="1:17" ht="14.25">
      <c r="A248" t="s">
        <v>0</v>
      </c>
      <c r="B248" t="s">
        <v>214</v>
      </c>
      <c r="C248">
        <v>54149</v>
      </c>
      <c r="D248">
        <v>1</v>
      </c>
      <c r="F248">
        <v>2017</v>
      </c>
      <c r="G248" s="1">
        <v>42935</v>
      </c>
      <c r="H248">
        <v>17</v>
      </c>
      <c r="I248" t="s">
        <v>34</v>
      </c>
      <c r="J248">
        <v>1</v>
      </c>
      <c r="K248">
        <v>44</v>
      </c>
      <c r="M248">
        <v>0.293</v>
      </c>
      <c r="N248">
        <v>0.072</v>
      </c>
      <c r="O248">
        <v>35.1</v>
      </c>
      <c r="P248">
        <v>29</v>
      </c>
      <c r="Q248">
        <v>488</v>
      </c>
    </row>
    <row r="249" spans="1:17" ht="14.25">
      <c r="A249" t="s">
        <v>0</v>
      </c>
      <c r="B249" t="s">
        <v>201</v>
      </c>
      <c r="C249">
        <v>54547</v>
      </c>
      <c r="D249">
        <v>1</v>
      </c>
      <c r="F249">
        <v>2017</v>
      </c>
      <c r="G249" s="1">
        <v>42935</v>
      </c>
      <c r="H249">
        <v>17</v>
      </c>
      <c r="I249" t="s">
        <v>2</v>
      </c>
      <c r="J249">
        <v>1</v>
      </c>
      <c r="K249">
        <v>253</v>
      </c>
      <c r="M249">
        <v>1.088</v>
      </c>
      <c r="N249">
        <v>0.013</v>
      </c>
      <c r="O249">
        <v>23.6</v>
      </c>
      <c r="P249">
        <v>107.7</v>
      </c>
      <c r="Q249">
        <v>1812.5</v>
      </c>
    </row>
    <row r="250" spans="1:17" ht="14.25">
      <c r="A250" t="s">
        <v>0</v>
      </c>
      <c r="B250" t="s">
        <v>201</v>
      </c>
      <c r="C250">
        <v>54547</v>
      </c>
      <c r="D250">
        <v>2</v>
      </c>
      <c r="F250">
        <v>2017</v>
      </c>
      <c r="G250" s="1">
        <v>42935</v>
      </c>
      <c r="H250">
        <v>17</v>
      </c>
      <c r="I250" t="s">
        <v>2</v>
      </c>
      <c r="J250">
        <v>1</v>
      </c>
      <c r="K250">
        <v>251</v>
      </c>
      <c r="M250">
        <v>1.08</v>
      </c>
      <c r="N250">
        <v>0.013</v>
      </c>
      <c r="O250">
        <v>23.4</v>
      </c>
      <c r="P250">
        <v>107</v>
      </c>
      <c r="Q250">
        <v>1799.8</v>
      </c>
    </row>
    <row r="251" spans="1:17" ht="14.25">
      <c r="A251" t="s">
        <v>0</v>
      </c>
      <c r="B251" t="s">
        <v>201</v>
      </c>
      <c r="C251">
        <v>54547</v>
      </c>
      <c r="D251">
        <v>3</v>
      </c>
      <c r="F251">
        <v>2017</v>
      </c>
      <c r="G251" s="1">
        <v>42935</v>
      </c>
      <c r="H251">
        <v>17</v>
      </c>
      <c r="I251" t="s">
        <v>2</v>
      </c>
      <c r="J251">
        <v>1</v>
      </c>
      <c r="K251">
        <v>254</v>
      </c>
      <c r="M251">
        <v>1.077</v>
      </c>
      <c r="N251">
        <v>0.012</v>
      </c>
      <c r="O251">
        <v>21.5</v>
      </c>
      <c r="P251">
        <v>106.7</v>
      </c>
      <c r="Q251">
        <v>1795.2</v>
      </c>
    </row>
    <row r="252" spans="1:17" ht="14.25">
      <c r="A252" t="s">
        <v>0</v>
      </c>
      <c r="B252" t="s">
        <v>201</v>
      </c>
      <c r="C252">
        <v>54547</v>
      </c>
      <c r="D252">
        <v>4</v>
      </c>
      <c r="F252">
        <v>2017</v>
      </c>
      <c r="G252" s="1">
        <v>42935</v>
      </c>
      <c r="H252">
        <v>17</v>
      </c>
      <c r="I252" t="s">
        <v>2</v>
      </c>
      <c r="J252">
        <v>1</v>
      </c>
      <c r="K252">
        <v>252</v>
      </c>
      <c r="M252">
        <v>1.081</v>
      </c>
      <c r="N252">
        <v>0.012</v>
      </c>
      <c r="O252">
        <v>21.6</v>
      </c>
      <c r="P252">
        <v>107</v>
      </c>
      <c r="Q252">
        <v>1801.1</v>
      </c>
    </row>
    <row r="253" spans="1:10" ht="14.25">
      <c r="A253" t="s">
        <v>0</v>
      </c>
      <c r="B253" t="s">
        <v>249</v>
      </c>
      <c r="C253">
        <v>54574</v>
      </c>
      <c r="D253">
        <v>1</v>
      </c>
      <c r="F253">
        <v>2017</v>
      </c>
      <c r="G253" s="1">
        <v>42935</v>
      </c>
      <c r="H253">
        <v>17</v>
      </c>
      <c r="I253" t="s">
        <v>2</v>
      </c>
      <c r="J253">
        <v>0</v>
      </c>
    </row>
    <row r="254" spans="1:10" ht="14.25">
      <c r="A254" t="s">
        <v>0</v>
      </c>
      <c r="B254" t="s">
        <v>249</v>
      </c>
      <c r="C254">
        <v>54574</v>
      </c>
      <c r="D254">
        <v>2</v>
      </c>
      <c r="F254">
        <v>2017</v>
      </c>
      <c r="G254" s="1">
        <v>42935</v>
      </c>
      <c r="H254">
        <v>17</v>
      </c>
      <c r="I254" t="s">
        <v>2</v>
      </c>
      <c r="J254">
        <v>0</v>
      </c>
    </row>
    <row r="255" spans="1:10" ht="14.25">
      <c r="A255" t="s">
        <v>0</v>
      </c>
      <c r="B255" t="s">
        <v>206</v>
      </c>
      <c r="C255">
        <v>54592</v>
      </c>
      <c r="D255">
        <v>1</v>
      </c>
      <c r="F255">
        <v>2017</v>
      </c>
      <c r="G255" s="1">
        <v>42935</v>
      </c>
      <c r="H255">
        <v>17</v>
      </c>
      <c r="I255" t="s">
        <v>2</v>
      </c>
      <c r="J255">
        <v>0</v>
      </c>
    </row>
    <row r="256" spans="1:17" ht="14.25">
      <c r="A256" t="s">
        <v>0</v>
      </c>
      <c r="B256" t="s">
        <v>71</v>
      </c>
      <c r="C256">
        <v>54593</v>
      </c>
      <c r="D256">
        <v>1</v>
      </c>
      <c r="F256">
        <v>2017</v>
      </c>
      <c r="G256" s="1">
        <v>42935</v>
      </c>
      <c r="H256">
        <v>17</v>
      </c>
      <c r="I256" t="s">
        <v>2</v>
      </c>
      <c r="J256">
        <v>1</v>
      </c>
      <c r="K256">
        <v>46</v>
      </c>
      <c r="M256">
        <v>0.266</v>
      </c>
      <c r="N256">
        <v>0.106</v>
      </c>
      <c r="O256">
        <v>47</v>
      </c>
      <c r="P256">
        <v>26.4</v>
      </c>
      <c r="Q256">
        <v>443.8</v>
      </c>
    </row>
    <row r="257" spans="1:17" ht="14.25">
      <c r="A257" t="s">
        <v>0</v>
      </c>
      <c r="B257" t="s">
        <v>90</v>
      </c>
      <c r="C257">
        <v>54914</v>
      </c>
      <c r="D257">
        <v>1</v>
      </c>
      <c r="F257">
        <v>2017</v>
      </c>
      <c r="G257" s="1">
        <v>42935</v>
      </c>
      <c r="H257">
        <v>17</v>
      </c>
      <c r="I257" t="s">
        <v>2</v>
      </c>
      <c r="J257">
        <v>1</v>
      </c>
      <c r="K257">
        <v>94</v>
      </c>
      <c r="M257">
        <v>0.658</v>
      </c>
      <c r="N257">
        <v>0.003</v>
      </c>
      <c r="O257">
        <v>3.3</v>
      </c>
      <c r="P257">
        <v>65.2</v>
      </c>
      <c r="Q257">
        <v>1097.4</v>
      </c>
    </row>
    <row r="258" spans="1:17" ht="14.25">
      <c r="A258" t="s">
        <v>0</v>
      </c>
      <c r="B258" t="s">
        <v>90</v>
      </c>
      <c r="C258">
        <v>54914</v>
      </c>
      <c r="D258">
        <v>2</v>
      </c>
      <c r="F258">
        <v>2017</v>
      </c>
      <c r="G258" s="1">
        <v>42935</v>
      </c>
      <c r="H258">
        <v>17</v>
      </c>
      <c r="I258" t="s">
        <v>2</v>
      </c>
      <c r="J258">
        <v>1</v>
      </c>
      <c r="K258">
        <v>96</v>
      </c>
      <c r="M258">
        <v>0.665</v>
      </c>
      <c r="N258">
        <v>0.006</v>
      </c>
      <c r="O258">
        <v>6.7</v>
      </c>
      <c r="P258">
        <v>65.9</v>
      </c>
      <c r="Q258">
        <v>1108.9</v>
      </c>
    </row>
    <row r="259" spans="1:10" ht="14.25">
      <c r="A259" t="s">
        <v>0</v>
      </c>
      <c r="B259" t="s">
        <v>24</v>
      </c>
      <c r="C259">
        <v>55243</v>
      </c>
      <c r="D259" t="s">
        <v>25</v>
      </c>
      <c r="F259">
        <v>2017</v>
      </c>
      <c r="G259" s="1">
        <v>42935</v>
      </c>
      <c r="H259">
        <v>17</v>
      </c>
      <c r="I259" t="s">
        <v>6</v>
      </c>
      <c r="J259">
        <v>0</v>
      </c>
    </row>
    <row r="260" spans="1:10" ht="14.25">
      <c r="A260" t="s">
        <v>0</v>
      </c>
      <c r="B260" t="s">
        <v>24</v>
      </c>
      <c r="C260">
        <v>55243</v>
      </c>
      <c r="D260" t="s">
        <v>26</v>
      </c>
      <c r="F260">
        <v>2017</v>
      </c>
      <c r="G260" s="1">
        <v>42935</v>
      </c>
      <c r="H260">
        <v>17</v>
      </c>
      <c r="I260" t="s">
        <v>6</v>
      </c>
      <c r="J260">
        <v>0</v>
      </c>
    </row>
    <row r="261" spans="1:10" ht="14.25">
      <c r="A261" t="s">
        <v>0</v>
      </c>
      <c r="B261" t="s">
        <v>24</v>
      </c>
      <c r="C261">
        <v>55243</v>
      </c>
      <c r="D261" t="s">
        <v>27</v>
      </c>
      <c r="F261">
        <v>2017</v>
      </c>
      <c r="G261" s="1">
        <v>42935</v>
      </c>
      <c r="H261">
        <v>17</v>
      </c>
      <c r="I261" t="s">
        <v>6</v>
      </c>
      <c r="J261">
        <v>0</v>
      </c>
    </row>
    <row r="262" spans="1:10" ht="14.25">
      <c r="A262" t="s">
        <v>0</v>
      </c>
      <c r="B262" t="s">
        <v>24</v>
      </c>
      <c r="C262">
        <v>55243</v>
      </c>
      <c r="D262" t="s">
        <v>28</v>
      </c>
      <c r="F262">
        <v>2017</v>
      </c>
      <c r="G262" s="1">
        <v>42935</v>
      </c>
      <c r="H262">
        <v>17</v>
      </c>
      <c r="I262" t="s">
        <v>6</v>
      </c>
      <c r="J262">
        <v>0</v>
      </c>
    </row>
    <row r="263" spans="1:10" ht="14.25">
      <c r="A263" t="s">
        <v>0</v>
      </c>
      <c r="B263" t="s">
        <v>24</v>
      </c>
      <c r="C263">
        <v>55243</v>
      </c>
      <c r="D263" t="s">
        <v>29</v>
      </c>
      <c r="F263">
        <v>2017</v>
      </c>
      <c r="G263" s="1">
        <v>42935</v>
      </c>
      <c r="H263">
        <v>17</v>
      </c>
      <c r="I263" t="s">
        <v>6</v>
      </c>
      <c r="J263">
        <v>0</v>
      </c>
    </row>
    <row r="264" spans="1:10" ht="14.25">
      <c r="A264" t="s">
        <v>0</v>
      </c>
      <c r="B264" t="s">
        <v>24</v>
      </c>
      <c r="C264">
        <v>55243</v>
      </c>
      <c r="D264" t="s">
        <v>30</v>
      </c>
      <c r="F264">
        <v>2017</v>
      </c>
      <c r="G264" s="1">
        <v>42935</v>
      </c>
      <c r="H264">
        <v>17</v>
      </c>
      <c r="I264" t="s">
        <v>6</v>
      </c>
      <c r="J264">
        <v>0</v>
      </c>
    </row>
    <row r="265" spans="1:10" ht="14.25">
      <c r="A265" t="s">
        <v>0</v>
      </c>
      <c r="B265" t="s">
        <v>24</v>
      </c>
      <c r="C265">
        <v>55243</v>
      </c>
      <c r="D265" t="s">
        <v>31</v>
      </c>
      <c r="F265">
        <v>2017</v>
      </c>
      <c r="G265" s="1">
        <v>42935</v>
      </c>
      <c r="H265">
        <v>17</v>
      </c>
      <c r="I265" t="s">
        <v>6</v>
      </c>
      <c r="J265">
        <v>0</v>
      </c>
    </row>
    <row r="266" spans="1:10" ht="14.25">
      <c r="A266" t="s">
        <v>0</v>
      </c>
      <c r="B266" t="s">
        <v>24</v>
      </c>
      <c r="C266">
        <v>55243</v>
      </c>
      <c r="D266" t="s">
        <v>32</v>
      </c>
      <c r="E266" t="s">
        <v>33</v>
      </c>
      <c r="F266">
        <v>2017</v>
      </c>
      <c r="G266" s="1">
        <v>42935</v>
      </c>
      <c r="H266">
        <v>17</v>
      </c>
      <c r="I266" t="s">
        <v>34</v>
      </c>
      <c r="J266">
        <v>0</v>
      </c>
    </row>
    <row r="267" spans="1:10" ht="14.25">
      <c r="A267" t="s">
        <v>0</v>
      </c>
      <c r="B267" t="s">
        <v>24</v>
      </c>
      <c r="C267">
        <v>55243</v>
      </c>
      <c r="D267" t="s">
        <v>35</v>
      </c>
      <c r="E267" t="s">
        <v>33</v>
      </c>
      <c r="F267">
        <v>2017</v>
      </c>
      <c r="G267" s="1">
        <v>42935</v>
      </c>
      <c r="H267">
        <v>17</v>
      </c>
      <c r="I267" t="s">
        <v>34</v>
      </c>
      <c r="J267">
        <v>0</v>
      </c>
    </row>
    <row r="268" spans="1:10" ht="14.25">
      <c r="A268" t="s">
        <v>0</v>
      </c>
      <c r="B268" t="s">
        <v>24</v>
      </c>
      <c r="C268">
        <v>55243</v>
      </c>
      <c r="D268" t="s">
        <v>36</v>
      </c>
      <c r="E268" t="s">
        <v>33</v>
      </c>
      <c r="F268">
        <v>2017</v>
      </c>
      <c r="G268" s="1">
        <v>42935</v>
      </c>
      <c r="H268">
        <v>17</v>
      </c>
      <c r="I268" t="s">
        <v>34</v>
      </c>
      <c r="J268">
        <v>0</v>
      </c>
    </row>
    <row r="269" spans="1:10" ht="14.25">
      <c r="A269" t="s">
        <v>0</v>
      </c>
      <c r="B269" t="s">
        <v>24</v>
      </c>
      <c r="C269">
        <v>55243</v>
      </c>
      <c r="D269" t="s">
        <v>37</v>
      </c>
      <c r="E269" t="s">
        <v>33</v>
      </c>
      <c r="F269">
        <v>2017</v>
      </c>
      <c r="G269" s="1">
        <v>42935</v>
      </c>
      <c r="H269">
        <v>17</v>
      </c>
      <c r="I269" t="s">
        <v>34</v>
      </c>
      <c r="J269">
        <v>0</v>
      </c>
    </row>
    <row r="270" spans="1:10" ht="14.25">
      <c r="A270" t="s">
        <v>0</v>
      </c>
      <c r="B270" t="s">
        <v>24</v>
      </c>
      <c r="C270">
        <v>55243</v>
      </c>
      <c r="D270" t="s">
        <v>38</v>
      </c>
      <c r="E270" t="s">
        <v>33</v>
      </c>
      <c r="F270">
        <v>2017</v>
      </c>
      <c r="G270" s="1">
        <v>42935</v>
      </c>
      <c r="H270">
        <v>17</v>
      </c>
      <c r="I270" t="s">
        <v>34</v>
      </c>
      <c r="J270">
        <v>0</v>
      </c>
    </row>
    <row r="271" spans="1:10" ht="14.25">
      <c r="A271" t="s">
        <v>0</v>
      </c>
      <c r="B271" t="s">
        <v>24</v>
      </c>
      <c r="C271">
        <v>55243</v>
      </c>
      <c r="D271" t="s">
        <v>39</v>
      </c>
      <c r="E271" t="s">
        <v>33</v>
      </c>
      <c r="F271">
        <v>2017</v>
      </c>
      <c r="G271" s="1">
        <v>42935</v>
      </c>
      <c r="H271">
        <v>17</v>
      </c>
      <c r="I271" t="s">
        <v>34</v>
      </c>
      <c r="J271">
        <v>0</v>
      </c>
    </row>
    <row r="272" spans="1:10" ht="14.25">
      <c r="A272" t="s">
        <v>0</v>
      </c>
      <c r="B272" t="s">
        <v>24</v>
      </c>
      <c r="C272">
        <v>55243</v>
      </c>
      <c r="D272" t="s">
        <v>40</v>
      </c>
      <c r="E272" t="s">
        <v>33</v>
      </c>
      <c r="F272">
        <v>2017</v>
      </c>
      <c r="G272" s="1">
        <v>42935</v>
      </c>
      <c r="H272">
        <v>17</v>
      </c>
      <c r="I272" t="s">
        <v>34</v>
      </c>
      <c r="J272">
        <v>0</v>
      </c>
    </row>
    <row r="273" spans="1:10" ht="14.25">
      <c r="A273" t="s">
        <v>0</v>
      </c>
      <c r="B273" t="s">
        <v>24</v>
      </c>
      <c r="C273">
        <v>55243</v>
      </c>
      <c r="D273" t="s">
        <v>41</v>
      </c>
      <c r="E273" t="s">
        <v>33</v>
      </c>
      <c r="F273">
        <v>2017</v>
      </c>
      <c r="G273" s="1">
        <v>42935</v>
      </c>
      <c r="H273">
        <v>17</v>
      </c>
      <c r="I273" t="s">
        <v>34</v>
      </c>
      <c r="J273">
        <v>0</v>
      </c>
    </row>
    <row r="274" spans="1:10" ht="14.25">
      <c r="A274" t="s">
        <v>0</v>
      </c>
      <c r="B274" t="s">
        <v>24</v>
      </c>
      <c r="C274">
        <v>55243</v>
      </c>
      <c r="D274" t="s">
        <v>42</v>
      </c>
      <c r="E274" t="s">
        <v>43</v>
      </c>
      <c r="F274">
        <v>2017</v>
      </c>
      <c r="G274" s="1">
        <v>42935</v>
      </c>
      <c r="H274">
        <v>17</v>
      </c>
      <c r="I274" t="s">
        <v>34</v>
      </c>
      <c r="J274">
        <v>0</v>
      </c>
    </row>
    <row r="275" spans="1:10" ht="14.25">
      <c r="A275" t="s">
        <v>0</v>
      </c>
      <c r="B275" t="s">
        <v>24</v>
      </c>
      <c r="C275">
        <v>55243</v>
      </c>
      <c r="D275" t="s">
        <v>44</v>
      </c>
      <c r="E275" t="s">
        <v>43</v>
      </c>
      <c r="F275">
        <v>2017</v>
      </c>
      <c r="G275" s="1">
        <v>42935</v>
      </c>
      <c r="H275">
        <v>17</v>
      </c>
      <c r="I275" t="s">
        <v>34</v>
      </c>
      <c r="J275">
        <v>0</v>
      </c>
    </row>
    <row r="276" spans="1:10" ht="14.25">
      <c r="A276" t="s">
        <v>0</v>
      </c>
      <c r="B276" t="s">
        <v>24</v>
      </c>
      <c r="C276">
        <v>55243</v>
      </c>
      <c r="D276" t="s">
        <v>45</v>
      </c>
      <c r="E276" t="s">
        <v>43</v>
      </c>
      <c r="F276">
        <v>2017</v>
      </c>
      <c r="G276" s="1">
        <v>42935</v>
      </c>
      <c r="H276">
        <v>17</v>
      </c>
      <c r="I276" t="s">
        <v>34</v>
      </c>
      <c r="J276">
        <v>0</v>
      </c>
    </row>
    <row r="277" spans="1:10" ht="14.25">
      <c r="A277" t="s">
        <v>0</v>
      </c>
      <c r="B277" t="s">
        <v>24</v>
      </c>
      <c r="C277">
        <v>55243</v>
      </c>
      <c r="D277" t="s">
        <v>46</v>
      </c>
      <c r="E277" t="s">
        <v>43</v>
      </c>
      <c r="F277">
        <v>2017</v>
      </c>
      <c r="G277" s="1">
        <v>42935</v>
      </c>
      <c r="H277">
        <v>17</v>
      </c>
      <c r="I277" t="s">
        <v>34</v>
      </c>
      <c r="J277">
        <v>0</v>
      </c>
    </row>
    <row r="278" spans="1:10" ht="14.25">
      <c r="A278" t="s">
        <v>0</v>
      </c>
      <c r="B278" t="s">
        <v>24</v>
      </c>
      <c r="C278">
        <v>55243</v>
      </c>
      <c r="D278" t="s">
        <v>47</v>
      </c>
      <c r="E278" t="s">
        <v>43</v>
      </c>
      <c r="F278">
        <v>2017</v>
      </c>
      <c r="G278" s="1">
        <v>42935</v>
      </c>
      <c r="H278">
        <v>17</v>
      </c>
      <c r="I278" t="s">
        <v>34</v>
      </c>
      <c r="J278">
        <v>0</v>
      </c>
    </row>
    <row r="279" spans="1:10" ht="14.25">
      <c r="A279" t="s">
        <v>0</v>
      </c>
      <c r="B279" t="s">
        <v>24</v>
      </c>
      <c r="C279">
        <v>55243</v>
      </c>
      <c r="D279" t="s">
        <v>48</v>
      </c>
      <c r="E279" t="s">
        <v>43</v>
      </c>
      <c r="F279">
        <v>2017</v>
      </c>
      <c r="G279" s="1">
        <v>42935</v>
      </c>
      <c r="H279">
        <v>17</v>
      </c>
      <c r="I279" t="s">
        <v>34</v>
      </c>
      <c r="J279">
        <v>0</v>
      </c>
    </row>
    <row r="280" spans="1:10" ht="14.25">
      <c r="A280" t="s">
        <v>0</v>
      </c>
      <c r="B280" t="s">
        <v>24</v>
      </c>
      <c r="C280">
        <v>55243</v>
      </c>
      <c r="D280" t="s">
        <v>49</v>
      </c>
      <c r="E280" t="s">
        <v>43</v>
      </c>
      <c r="F280">
        <v>2017</v>
      </c>
      <c r="G280" s="1">
        <v>42935</v>
      </c>
      <c r="H280">
        <v>17</v>
      </c>
      <c r="I280" t="s">
        <v>34</v>
      </c>
      <c r="J280">
        <v>0</v>
      </c>
    </row>
    <row r="281" spans="1:10" ht="14.25">
      <c r="A281" t="s">
        <v>0</v>
      </c>
      <c r="B281" t="s">
        <v>24</v>
      </c>
      <c r="C281">
        <v>55243</v>
      </c>
      <c r="D281" t="s">
        <v>50</v>
      </c>
      <c r="E281" t="s">
        <v>43</v>
      </c>
      <c r="F281">
        <v>2017</v>
      </c>
      <c r="G281" s="1">
        <v>42935</v>
      </c>
      <c r="H281">
        <v>17</v>
      </c>
      <c r="I281" t="s">
        <v>34</v>
      </c>
      <c r="J281">
        <v>0</v>
      </c>
    </row>
    <row r="282" spans="1:10" ht="14.25">
      <c r="A282" t="s">
        <v>0</v>
      </c>
      <c r="B282" t="s">
        <v>24</v>
      </c>
      <c r="C282">
        <v>55243</v>
      </c>
      <c r="D282" t="s">
        <v>51</v>
      </c>
      <c r="E282" t="s">
        <v>52</v>
      </c>
      <c r="F282">
        <v>2017</v>
      </c>
      <c r="G282" s="1">
        <v>42935</v>
      </c>
      <c r="H282">
        <v>17</v>
      </c>
      <c r="I282" t="s">
        <v>34</v>
      </c>
      <c r="J282">
        <v>0</v>
      </c>
    </row>
    <row r="283" spans="1:10" ht="14.25">
      <c r="A283" t="s">
        <v>0</v>
      </c>
      <c r="B283" t="s">
        <v>24</v>
      </c>
      <c r="C283">
        <v>55243</v>
      </c>
      <c r="D283" t="s">
        <v>53</v>
      </c>
      <c r="E283" t="s">
        <v>52</v>
      </c>
      <c r="F283">
        <v>2017</v>
      </c>
      <c r="G283" s="1">
        <v>42935</v>
      </c>
      <c r="H283">
        <v>17</v>
      </c>
      <c r="I283" t="s">
        <v>34</v>
      </c>
      <c r="J283">
        <v>0</v>
      </c>
    </row>
    <row r="284" spans="1:10" ht="14.25">
      <c r="A284" t="s">
        <v>0</v>
      </c>
      <c r="B284" t="s">
        <v>24</v>
      </c>
      <c r="C284">
        <v>55243</v>
      </c>
      <c r="D284" t="s">
        <v>54</v>
      </c>
      <c r="E284" t="s">
        <v>52</v>
      </c>
      <c r="F284">
        <v>2017</v>
      </c>
      <c r="G284" s="1">
        <v>42935</v>
      </c>
      <c r="H284">
        <v>17</v>
      </c>
      <c r="I284" t="s">
        <v>34</v>
      </c>
      <c r="J284">
        <v>0</v>
      </c>
    </row>
    <row r="285" spans="1:10" ht="14.25">
      <c r="A285" t="s">
        <v>0</v>
      </c>
      <c r="B285" t="s">
        <v>24</v>
      </c>
      <c r="C285">
        <v>55243</v>
      </c>
      <c r="D285" t="s">
        <v>55</v>
      </c>
      <c r="E285" t="s">
        <v>52</v>
      </c>
      <c r="F285">
        <v>2017</v>
      </c>
      <c r="G285" s="1">
        <v>42935</v>
      </c>
      <c r="H285">
        <v>17</v>
      </c>
      <c r="I285" t="s">
        <v>34</v>
      </c>
      <c r="J285">
        <v>0</v>
      </c>
    </row>
    <row r="286" spans="1:10" ht="14.25">
      <c r="A286" t="s">
        <v>0</v>
      </c>
      <c r="B286" t="s">
        <v>24</v>
      </c>
      <c r="C286">
        <v>55243</v>
      </c>
      <c r="D286" t="s">
        <v>56</v>
      </c>
      <c r="E286" t="s">
        <v>52</v>
      </c>
      <c r="F286">
        <v>2017</v>
      </c>
      <c r="G286" s="1">
        <v>42935</v>
      </c>
      <c r="H286">
        <v>17</v>
      </c>
      <c r="I286" t="s">
        <v>34</v>
      </c>
      <c r="J286">
        <v>0</v>
      </c>
    </row>
    <row r="287" spans="1:10" ht="14.25">
      <c r="A287" t="s">
        <v>0</v>
      </c>
      <c r="B287" t="s">
        <v>24</v>
      </c>
      <c r="C287">
        <v>55243</v>
      </c>
      <c r="D287" t="s">
        <v>57</v>
      </c>
      <c r="E287" t="s">
        <v>52</v>
      </c>
      <c r="F287">
        <v>2017</v>
      </c>
      <c r="G287" s="1">
        <v>42935</v>
      </c>
      <c r="H287">
        <v>17</v>
      </c>
      <c r="I287" t="s">
        <v>34</v>
      </c>
      <c r="J287">
        <v>0</v>
      </c>
    </row>
    <row r="288" spans="1:10" ht="14.25">
      <c r="A288" t="s">
        <v>0</v>
      </c>
      <c r="B288" t="s">
        <v>24</v>
      </c>
      <c r="C288">
        <v>55243</v>
      </c>
      <c r="D288" t="s">
        <v>58</v>
      </c>
      <c r="E288" t="s">
        <v>52</v>
      </c>
      <c r="F288">
        <v>2017</v>
      </c>
      <c r="G288" s="1">
        <v>42935</v>
      </c>
      <c r="H288">
        <v>17</v>
      </c>
      <c r="I288" t="s">
        <v>34</v>
      </c>
      <c r="J288">
        <v>0</v>
      </c>
    </row>
    <row r="289" spans="1:10" ht="14.25">
      <c r="A289" t="s">
        <v>0</v>
      </c>
      <c r="B289" t="s">
        <v>24</v>
      </c>
      <c r="C289">
        <v>55243</v>
      </c>
      <c r="D289" t="s">
        <v>59</v>
      </c>
      <c r="E289" t="s">
        <v>52</v>
      </c>
      <c r="F289">
        <v>2017</v>
      </c>
      <c r="G289" s="1">
        <v>42935</v>
      </c>
      <c r="H289">
        <v>17</v>
      </c>
      <c r="I289" t="s">
        <v>34</v>
      </c>
      <c r="J289">
        <v>0</v>
      </c>
    </row>
    <row r="290" spans="1:17" ht="14.25">
      <c r="A290" t="s">
        <v>0</v>
      </c>
      <c r="B290" t="s">
        <v>19</v>
      </c>
      <c r="C290">
        <v>55375</v>
      </c>
      <c r="D290" t="s">
        <v>20</v>
      </c>
      <c r="F290">
        <v>2017</v>
      </c>
      <c r="G290" s="1">
        <v>42935</v>
      </c>
      <c r="H290">
        <v>17</v>
      </c>
      <c r="I290" t="s">
        <v>2</v>
      </c>
      <c r="J290">
        <v>1</v>
      </c>
      <c r="K290">
        <v>291</v>
      </c>
      <c r="M290">
        <v>1.055</v>
      </c>
      <c r="N290">
        <v>0.005</v>
      </c>
      <c r="O290">
        <v>8.8</v>
      </c>
      <c r="P290">
        <v>104.5</v>
      </c>
      <c r="Q290">
        <v>1758.7</v>
      </c>
    </row>
    <row r="291" spans="1:17" ht="14.25">
      <c r="A291" t="s">
        <v>0</v>
      </c>
      <c r="B291" t="s">
        <v>19</v>
      </c>
      <c r="C291">
        <v>55375</v>
      </c>
      <c r="D291" t="s">
        <v>21</v>
      </c>
      <c r="F291">
        <v>2017</v>
      </c>
      <c r="G291" s="1">
        <v>42935</v>
      </c>
      <c r="H291">
        <v>17</v>
      </c>
      <c r="I291" t="s">
        <v>2</v>
      </c>
      <c r="J291">
        <v>1</v>
      </c>
      <c r="K291">
        <v>291</v>
      </c>
      <c r="M291">
        <v>1.078</v>
      </c>
      <c r="N291">
        <v>0.006</v>
      </c>
      <c r="O291">
        <v>10.8</v>
      </c>
      <c r="P291">
        <v>106.7</v>
      </c>
      <c r="Q291">
        <v>1795.8</v>
      </c>
    </row>
    <row r="292" spans="1:17" ht="14.25">
      <c r="A292" t="s">
        <v>0</v>
      </c>
      <c r="B292" t="s">
        <v>19</v>
      </c>
      <c r="C292">
        <v>55375</v>
      </c>
      <c r="D292" t="s">
        <v>22</v>
      </c>
      <c r="F292">
        <v>2017</v>
      </c>
      <c r="G292" s="1">
        <v>42935</v>
      </c>
      <c r="H292">
        <v>17</v>
      </c>
      <c r="I292" t="s">
        <v>2</v>
      </c>
      <c r="J292">
        <v>1</v>
      </c>
      <c r="K292">
        <v>289</v>
      </c>
      <c r="M292">
        <v>1.13</v>
      </c>
      <c r="N292">
        <v>0.005</v>
      </c>
      <c r="O292">
        <v>9.4</v>
      </c>
      <c r="P292">
        <v>111.9</v>
      </c>
      <c r="Q292">
        <v>1882.5</v>
      </c>
    </row>
    <row r="293" spans="1:17" ht="14.25">
      <c r="A293" t="s">
        <v>0</v>
      </c>
      <c r="B293" t="s">
        <v>19</v>
      </c>
      <c r="C293">
        <v>55375</v>
      </c>
      <c r="D293" t="s">
        <v>23</v>
      </c>
      <c r="F293">
        <v>2017</v>
      </c>
      <c r="G293" s="1">
        <v>42935</v>
      </c>
      <c r="H293">
        <v>17</v>
      </c>
      <c r="I293" t="s">
        <v>2</v>
      </c>
      <c r="J293">
        <v>1</v>
      </c>
      <c r="K293">
        <v>289</v>
      </c>
      <c r="M293">
        <v>1.114</v>
      </c>
      <c r="N293">
        <v>0.007</v>
      </c>
      <c r="O293">
        <v>13</v>
      </c>
      <c r="P293">
        <v>110.3</v>
      </c>
      <c r="Q293">
        <v>1855.9</v>
      </c>
    </row>
    <row r="294" spans="1:17" ht="14.25">
      <c r="A294" t="s">
        <v>0</v>
      </c>
      <c r="B294" t="s">
        <v>70</v>
      </c>
      <c r="C294">
        <v>55405</v>
      </c>
      <c r="D294">
        <v>1</v>
      </c>
      <c r="F294">
        <v>2017</v>
      </c>
      <c r="G294" s="1">
        <v>42935</v>
      </c>
      <c r="H294">
        <v>17</v>
      </c>
      <c r="I294" t="s">
        <v>2</v>
      </c>
      <c r="J294">
        <v>1</v>
      </c>
      <c r="K294">
        <v>334</v>
      </c>
      <c r="M294">
        <v>1.381</v>
      </c>
      <c r="N294">
        <v>0.006</v>
      </c>
      <c r="O294">
        <v>13.8</v>
      </c>
      <c r="P294">
        <v>136.8</v>
      </c>
      <c r="Q294">
        <v>2301.4</v>
      </c>
    </row>
    <row r="295" spans="1:17" ht="14.25">
      <c r="A295" t="s">
        <v>0</v>
      </c>
      <c r="B295" t="s">
        <v>70</v>
      </c>
      <c r="C295">
        <v>55405</v>
      </c>
      <c r="D295">
        <v>2</v>
      </c>
      <c r="F295">
        <v>2017</v>
      </c>
      <c r="G295" s="1">
        <v>42935</v>
      </c>
      <c r="H295">
        <v>17</v>
      </c>
      <c r="I295" t="s">
        <v>2</v>
      </c>
      <c r="J295">
        <v>1</v>
      </c>
      <c r="K295">
        <v>335</v>
      </c>
      <c r="M295">
        <v>1.381</v>
      </c>
      <c r="N295">
        <v>0.005</v>
      </c>
      <c r="O295">
        <v>11.5</v>
      </c>
      <c r="P295">
        <v>136.8</v>
      </c>
      <c r="Q295">
        <v>2301.4</v>
      </c>
    </row>
    <row r="296" spans="1:17" ht="14.25">
      <c r="A296" t="s">
        <v>0</v>
      </c>
      <c r="B296" t="s">
        <v>70</v>
      </c>
      <c r="C296">
        <v>55405</v>
      </c>
      <c r="D296">
        <v>3</v>
      </c>
      <c r="F296">
        <v>2017</v>
      </c>
      <c r="G296" s="1">
        <v>42935</v>
      </c>
      <c r="H296">
        <v>17</v>
      </c>
      <c r="I296" t="s">
        <v>2</v>
      </c>
      <c r="J296">
        <v>1</v>
      </c>
      <c r="K296">
        <v>335</v>
      </c>
      <c r="M296">
        <v>1.404</v>
      </c>
      <c r="N296">
        <v>0.006</v>
      </c>
      <c r="O296">
        <v>14</v>
      </c>
      <c r="P296">
        <v>139.1</v>
      </c>
      <c r="Q296">
        <v>2340.1</v>
      </c>
    </row>
    <row r="297" spans="1:17" ht="14.25">
      <c r="A297" t="s">
        <v>0</v>
      </c>
      <c r="B297" t="s">
        <v>80</v>
      </c>
      <c r="C297">
        <v>55600</v>
      </c>
      <c r="D297">
        <v>1</v>
      </c>
      <c r="F297">
        <v>2017</v>
      </c>
      <c r="G297" s="1">
        <v>42935</v>
      </c>
      <c r="H297">
        <v>17</v>
      </c>
      <c r="I297" t="s">
        <v>2</v>
      </c>
      <c r="J297">
        <v>1</v>
      </c>
      <c r="K297">
        <v>43</v>
      </c>
      <c r="M297">
        <v>0.3</v>
      </c>
      <c r="N297">
        <v>0.073</v>
      </c>
      <c r="O297">
        <v>32.4</v>
      </c>
      <c r="P297">
        <v>26.2</v>
      </c>
      <c r="Q297">
        <v>444.2</v>
      </c>
    </row>
    <row r="298" spans="1:10" ht="14.25">
      <c r="A298" t="s">
        <v>0</v>
      </c>
      <c r="B298" t="s">
        <v>72</v>
      </c>
      <c r="C298">
        <v>55699</v>
      </c>
      <c r="D298">
        <v>1</v>
      </c>
      <c r="F298">
        <v>2017</v>
      </c>
      <c r="G298" s="1">
        <v>42935</v>
      </c>
      <c r="H298">
        <v>17</v>
      </c>
      <c r="I298" t="s">
        <v>2</v>
      </c>
      <c r="J298">
        <v>0</v>
      </c>
    </row>
    <row r="299" spans="1:17" ht="14.25">
      <c r="A299" t="s">
        <v>0</v>
      </c>
      <c r="B299" t="s">
        <v>72</v>
      </c>
      <c r="C299">
        <v>55699</v>
      </c>
      <c r="D299">
        <v>2</v>
      </c>
      <c r="F299">
        <v>2017</v>
      </c>
      <c r="G299" s="1">
        <v>42935</v>
      </c>
      <c r="H299">
        <v>17</v>
      </c>
      <c r="I299" t="s">
        <v>2</v>
      </c>
      <c r="J299">
        <v>1</v>
      </c>
      <c r="K299">
        <v>53</v>
      </c>
      <c r="M299">
        <v>0.5</v>
      </c>
      <c r="N299">
        <v>0.022</v>
      </c>
      <c r="O299">
        <v>12.6</v>
      </c>
      <c r="P299">
        <v>46.4</v>
      </c>
      <c r="Q299">
        <v>571.8</v>
      </c>
    </row>
    <row r="300" spans="1:17" ht="14.25">
      <c r="A300" t="s">
        <v>0</v>
      </c>
      <c r="B300" t="s">
        <v>127</v>
      </c>
      <c r="C300">
        <v>55786</v>
      </c>
      <c r="D300" t="s">
        <v>128</v>
      </c>
      <c r="F300">
        <v>2017</v>
      </c>
      <c r="G300" s="1">
        <v>42935</v>
      </c>
      <c r="H300">
        <v>17</v>
      </c>
      <c r="I300" t="s">
        <v>2</v>
      </c>
      <c r="J300">
        <v>1</v>
      </c>
      <c r="K300">
        <v>42</v>
      </c>
      <c r="M300">
        <v>0.254</v>
      </c>
      <c r="N300">
        <v>0.009</v>
      </c>
      <c r="O300">
        <v>3.8</v>
      </c>
      <c r="P300">
        <v>25.2</v>
      </c>
      <c r="Q300">
        <v>423.9</v>
      </c>
    </row>
    <row r="301" spans="1:17" ht="14.25">
      <c r="A301" t="s">
        <v>0</v>
      </c>
      <c r="B301" t="s">
        <v>127</v>
      </c>
      <c r="C301">
        <v>55786</v>
      </c>
      <c r="D301" t="s">
        <v>129</v>
      </c>
      <c r="F301">
        <v>2017</v>
      </c>
      <c r="G301" s="1">
        <v>42935</v>
      </c>
      <c r="H301">
        <v>17</v>
      </c>
      <c r="I301" t="s">
        <v>2</v>
      </c>
      <c r="J301">
        <v>1</v>
      </c>
      <c r="K301">
        <v>44</v>
      </c>
      <c r="M301">
        <v>0.272</v>
      </c>
      <c r="N301">
        <v>0.009</v>
      </c>
      <c r="O301">
        <v>4.1</v>
      </c>
      <c r="P301">
        <v>26.9</v>
      </c>
      <c r="Q301">
        <v>453.4</v>
      </c>
    </row>
    <row r="302" spans="1:10" ht="14.25">
      <c r="A302" t="s">
        <v>0</v>
      </c>
      <c r="B302" t="s">
        <v>256</v>
      </c>
      <c r="C302">
        <v>55787</v>
      </c>
      <c r="D302" t="s">
        <v>128</v>
      </c>
      <c r="F302">
        <v>2017</v>
      </c>
      <c r="G302" s="1">
        <v>42935</v>
      </c>
      <c r="H302">
        <v>17</v>
      </c>
      <c r="I302" t="s">
        <v>2</v>
      </c>
      <c r="J302">
        <v>0</v>
      </c>
    </row>
    <row r="303" spans="1:10" ht="14.25">
      <c r="A303" t="s">
        <v>0</v>
      </c>
      <c r="B303" t="s">
        <v>256</v>
      </c>
      <c r="C303">
        <v>55787</v>
      </c>
      <c r="D303" t="s">
        <v>129</v>
      </c>
      <c r="F303">
        <v>2017</v>
      </c>
      <c r="G303" s="1">
        <v>42935</v>
      </c>
      <c r="H303">
        <v>17</v>
      </c>
      <c r="I303" t="s">
        <v>2</v>
      </c>
      <c r="J303">
        <v>0</v>
      </c>
    </row>
    <row r="304" spans="1:17" ht="14.25">
      <c r="A304" t="s">
        <v>0</v>
      </c>
      <c r="B304" t="s">
        <v>182</v>
      </c>
      <c r="C304">
        <v>55969</v>
      </c>
      <c r="D304" t="s">
        <v>183</v>
      </c>
      <c r="F304">
        <v>2017</v>
      </c>
      <c r="G304" s="1">
        <v>42935</v>
      </c>
      <c r="H304">
        <v>17</v>
      </c>
      <c r="I304" t="s">
        <v>2</v>
      </c>
      <c r="J304">
        <v>0.5</v>
      </c>
      <c r="K304">
        <v>15</v>
      </c>
      <c r="M304">
        <v>0.1</v>
      </c>
      <c r="N304">
        <v>0.04</v>
      </c>
      <c r="O304">
        <v>3</v>
      </c>
      <c r="P304">
        <v>6.05</v>
      </c>
      <c r="Q304">
        <v>74.4</v>
      </c>
    </row>
    <row r="305" spans="1:10" ht="14.25">
      <c r="A305" t="s">
        <v>0</v>
      </c>
      <c r="B305" t="s">
        <v>133</v>
      </c>
      <c r="C305">
        <v>56032</v>
      </c>
      <c r="D305">
        <v>1</v>
      </c>
      <c r="F305">
        <v>2017</v>
      </c>
      <c r="G305" s="1">
        <v>42935</v>
      </c>
      <c r="H305">
        <v>17</v>
      </c>
      <c r="I305" t="s">
        <v>2</v>
      </c>
      <c r="J305">
        <v>0</v>
      </c>
    </row>
    <row r="306" spans="1:17" ht="14.25">
      <c r="A306" t="s">
        <v>0</v>
      </c>
      <c r="B306" t="s">
        <v>219</v>
      </c>
      <c r="C306">
        <v>56188</v>
      </c>
      <c r="D306">
        <v>1</v>
      </c>
      <c r="F306">
        <v>2017</v>
      </c>
      <c r="G306" s="1">
        <v>42935</v>
      </c>
      <c r="H306">
        <v>17</v>
      </c>
      <c r="I306" t="s">
        <v>2</v>
      </c>
      <c r="J306">
        <v>1</v>
      </c>
      <c r="K306">
        <v>76</v>
      </c>
      <c r="M306">
        <v>0.4</v>
      </c>
      <c r="N306">
        <v>0.008</v>
      </c>
      <c r="O306">
        <v>5.2</v>
      </c>
      <c r="P306">
        <v>38.3</v>
      </c>
      <c r="Q306">
        <v>644.1</v>
      </c>
    </row>
    <row r="307" spans="1:17" ht="14.25">
      <c r="A307" t="s">
        <v>0</v>
      </c>
      <c r="B307" t="s">
        <v>220</v>
      </c>
      <c r="C307">
        <v>56196</v>
      </c>
      <c r="D307" t="s">
        <v>221</v>
      </c>
      <c r="F307">
        <v>2017</v>
      </c>
      <c r="G307" s="1">
        <v>42935</v>
      </c>
      <c r="H307">
        <v>17</v>
      </c>
      <c r="I307" t="s">
        <v>2</v>
      </c>
      <c r="J307">
        <v>1</v>
      </c>
      <c r="K307">
        <v>253</v>
      </c>
      <c r="M307">
        <v>1.035</v>
      </c>
      <c r="N307">
        <v>0.006</v>
      </c>
      <c r="O307">
        <v>10.3</v>
      </c>
      <c r="P307">
        <v>102.5</v>
      </c>
      <c r="Q307">
        <v>1724.3</v>
      </c>
    </row>
    <row r="308" spans="1:17" ht="14.25">
      <c r="A308" t="s">
        <v>0</v>
      </c>
      <c r="B308" t="s">
        <v>220</v>
      </c>
      <c r="C308">
        <v>56196</v>
      </c>
      <c r="D308" t="s">
        <v>222</v>
      </c>
      <c r="F308">
        <v>2017</v>
      </c>
      <c r="G308" s="1">
        <v>42935</v>
      </c>
      <c r="H308">
        <v>17</v>
      </c>
      <c r="I308" t="s">
        <v>2</v>
      </c>
      <c r="J308">
        <v>1</v>
      </c>
      <c r="K308">
        <v>247</v>
      </c>
      <c r="M308">
        <v>1.03</v>
      </c>
      <c r="N308">
        <v>0.006</v>
      </c>
      <c r="O308">
        <v>10.3</v>
      </c>
      <c r="P308">
        <v>102</v>
      </c>
      <c r="Q308">
        <v>1716.4</v>
      </c>
    </row>
    <row r="309" spans="1:17" ht="14.25">
      <c r="A309" t="s">
        <v>0</v>
      </c>
      <c r="B309" t="s">
        <v>91</v>
      </c>
      <c r="C309">
        <v>56234</v>
      </c>
      <c r="D309">
        <v>1</v>
      </c>
      <c r="F309">
        <v>2017</v>
      </c>
      <c r="G309" s="1">
        <v>42935</v>
      </c>
      <c r="H309">
        <v>17</v>
      </c>
      <c r="I309" t="s">
        <v>2</v>
      </c>
      <c r="J309">
        <v>1</v>
      </c>
      <c r="K309">
        <v>330</v>
      </c>
      <c r="M309">
        <v>1.364</v>
      </c>
      <c r="N309">
        <v>0.006</v>
      </c>
      <c r="O309">
        <v>13.6</v>
      </c>
      <c r="P309">
        <v>135.1</v>
      </c>
      <c r="Q309">
        <v>2273.7</v>
      </c>
    </row>
    <row r="310" spans="1:17" ht="14.25">
      <c r="A310" t="s">
        <v>0</v>
      </c>
      <c r="B310" t="s">
        <v>130</v>
      </c>
      <c r="C310">
        <v>56259</v>
      </c>
      <c r="D310" t="s">
        <v>131</v>
      </c>
      <c r="F310">
        <v>2017</v>
      </c>
      <c r="G310" s="1">
        <v>42935</v>
      </c>
      <c r="H310">
        <v>17</v>
      </c>
      <c r="I310" t="s">
        <v>2</v>
      </c>
      <c r="J310">
        <v>1</v>
      </c>
      <c r="K310">
        <v>300</v>
      </c>
      <c r="M310">
        <v>1.307</v>
      </c>
      <c r="N310">
        <v>0.009</v>
      </c>
      <c r="O310">
        <v>19.6</v>
      </c>
      <c r="P310">
        <v>129.4</v>
      </c>
      <c r="Q310">
        <v>2177.9</v>
      </c>
    </row>
    <row r="311" spans="1:17" ht="14.25">
      <c r="A311" t="s">
        <v>0</v>
      </c>
      <c r="B311" t="s">
        <v>130</v>
      </c>
      <c r="C311">
        <v>56259</v>
      </c>
      <c r="D311" t="s">
        <v>132</v>
      </c>
      <c r="F311">
        <v>2017</v>
      </c>
      <c r="G311" s="1">
        <v>42935</v>
      </c>
      <c r="H311">
        <v>17</v>
      </c>
      <c r="I311" t="s">
        <v>2</v>
      </c>
      <c r="J311">
        <v>1</v>
      </c>
      <c r="K311">
        <v>298</v>
      </c>
      <c r="M311">
        <v>1.3</v>
      </c>
      <c r="N311">
        <v>0.009</v>
      </c>
      <c r="O311">
        <v>19.5</v>
      </c>
      <c r="P311">
        <v>128.7</v>
      </c>
      <c r="Q311">
        <v>2165.8</v>
      </c>
    </row>
    <row r="312" spans="1:10" ht="14.25">
      <c r="A312" t="s">
        <v>0</v>
      </c>
      <c r="B312" t="s">
        <v>207</v>
      </c>
      <c r="C312">
        <v>880024</v>
      </c>
      <c r="D312" t="s">
        <v>208</v>
      </c>
      <c r="F312">
        <v>2017</v>
      </c>
      <c r="G312" s="1">
        <v>42935</v>
      </c>
      <c r="H312">
        <v>17</v>
      </c>
      <c r="I312" t="s">
        <v>6</v>
      </c>
      <c r="J312">
        <v>0</v>
      </c>
    </row>
    <row r="313" spans="1:15" ht="14.25">
      <c r="A313" t="s">
        <v>0</v>
      </c>
      <c r="B313" t="s">
        <v>203</v>
      </c>
      <c r="C313">
        <v>880052</v>
      </c>
      <c r="D313">
        <v>1070</v>
      </c>
      <c r="E313" t="s">
        <v>204</v>
      </c>
      <c r="F313">
        <v>2017</v>
      </c>
      <c r="G313" s="1">
        <v>42935</v>
      </c>
      <c r="H313">
        <v>17</v>
      </c>
      <c r="I313" t="s">
        <v>6</v>
      </c>
      <c r="J313">
        <v>1</v>
      </c>
      <c r="O313">
        <v>220.6</v>
      </c>
    </row>
    <row r="314" spans="1:10" ht="14.25">
      <c r="A314" t="s">
        <v>0</v>
      </c>
      <c r="B314" t="s">
        <v>236</v>
      </c>
      <c r="C314">
        <v>880100</v>
      </c>
      <c r="D314" t="s">
        <v>237</v>
      </c>
      <c r="E314" t="s">
        <v>5</v>
      </c>
      <c r="F314">
        <v>2017</v>
      </c>
      <c r="G314" s="1">
        <v>42935</v>
      </c>
      <c r="H314">
        <v>17</v>
      </c>
      <c r="I314" t="s">
        <v>6</v>
      </c>
      <c r="J314">
        <v>0</v>
      </c>
    </row>
    <row r="315" spans="1:10" ht="14.25">
      <c r="A315" t="s">
        <v>0</v>
      </c>
      <c r="B315" t="s">
        <v>236</v>
      </c>
      <c r="C315">
        <v>880100</v>
      </c>
      <c r="D315" t="s">
        <v>238</v>
      </c>
      <c r="E315" t="s">
        <v>13</v>
      </c>
      <c r="F315">
        <v>2017</v>
      </c>
      <c r="G315" s="1">
        <v>42935</v>
      </c>
      <c r="H315">
        <v>17</v>
      </c>
      <c r="I315" t="s">
        <v>6</v>
      </c>
      <c r="J315">
        <v>0</v>
      </c>
    </row>
    <row r="316" spans="1:10" ht="14.25">
      <c r="A316" t="s">
        <v>0</v>
      </c>
      <c r="B316" t="s">
        <v>236</v>
      </c>
      <c r="C316">
        <v>880100</v>
      </c>
      <c r="D316" t="s">
        <v>239</v>
      </c>
      <c r="E316" t="s">
        <v>5</v>
      </c>
      <c r="F316">
        <v>2017</v>
      </c>
      <c r="G316" s="1">
        <v>42935</v>
      </c>
      <c r="H316">
        <v>17</v>
      </c>
      <c r="I316" t="s">
        <v>6</v>
      </c>
      <c r="J316">
        <v>0</v>
      </c>
    </row>
    <row r="317" spans="1:10" ht="14.25">
      <c r="A317" t="s">
        <v>0</v>
      </c>
      <c r="B317" t="s">
        <v>236</v>
      </c>
      <c r="C317">
        <v>880100</v>
      </c>
      <c r="D317" t="s">
        <v>240</v>
      </c>
      <c r="E317" t="s">
        <v>13</v>
      </c>
      <c r="F317">
        <v>2017</v>
      </c>
      <c r="G317" s="1">
        <v>42935</v>
      </c>
      <c r="H317">
        <v>17</v>
      </c>
      <c r="I317" t="s">
        <v>6</v>
      </c>
      <c r="J3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7"/>
  <sheetViews>
    <sheetView zoomScalePageLayoutView="0" workbookViewId="0" topLeftCell="A1">
      <pane ySplit="1" topLeftCell="A306" activePane="bottomLeft" state="frozen"/>
      <selection pane="topLeft" activeCell="A1" sqref="A1"/>
      <selection pane="bottomLeft" activeCell="K244" sqref="K244"/>
    </sheetView>
  </sheetViews>
  <sheetFormatPr defaultColWidth="9.140625" defaultRowHeight="15"/>
  <cols>
    <col min="1" max="1" width="39.421875" style="0" bestFit="1" customWidth="1"/>
    <col min="2" max="2" width="7.140625" style="0" bestFit="1" customWidth="1"/>
    <col min="3" max="3" width="7.7109375" style="0" bestFit="1" customWidth="1"/>
    <col min="4" max="4" width="7.7109375" style="0" customWidth="1"/>
    <col min="5" max="5" width="15.28125" style="0" bestFit="1" customWidth="1"/>
    <col min="6" max="6" width="5.140625" style="0" bestFit="1" customWidth="1"/>
    <col min="7" max="8" width="7.00390625" style="0" bestFit="1" customWidth="1"/>
    <col min="9" max="9" width="9.7109375" style="0" bestFit="1" customWidth="1"/>
    <col min="10" max="10" width="7.00390625" style="0" bestFit="1" customWidth="1"/>
    <col min="11" max="11" width="8.00390625" style="0" bestFit="1" customWidth="1"/>
    <col min="12" max="12" width="10.7109375" style="0" bestFit="1" customWidth="1"/>
    <col min="13" max="13" width="11.140625" style="0" customWidth="1"/>
  </cols>
  <sheetData>
    <row r="1" spans="1:13" ht="14.25">
      <c r="A1" s="5" t="s">
        <v>271</v>
      </c>
      <c r="B1" s="5" t="s">
        <v>287</v>
      </c>
      <c r="C1" s="5" t="s">
        <v>273</v>
      </c>
      <c r="D1" s="5" t="s">
        <v>295</v>
      </c>
      <c r="E1" s="5" t="s">
        <v>279</v>
      </c>
      <c r="F1" s="5" t="s">
        <v>288</v>
      </c>
      <c r="G1" s="5" t="s">
        <v>289</v>
      </c>
      <c r="H1" s="5" t="s">
        <v>290</v>
      </c>
      <c r="I1" s="5" t="s">
        <v>291</v>
      </c>
      <c r="J1" s="5" t="s">
        <v>292</v>
      </c>
      <c r="K1" s="5" t="s">
        <v>293</v>
      </c>
      <c r="L1" s="5" t="s">
        <v>294</v>
      </c>
      <c r="M1" s="5" t="s">
        <v>352</v>
      </c>
    </row>
    <row r="2" spans="1:5" ht="14.25">
      <c r="A2" t="s">
        <v>105</v>
      </c>
      <c r="B2">
        <v>2480</v>
      </c>
      <c r="C2">
        <v>1</v>
      </c>
      <c r="D2" t="s">
        <v>296</v>
      </c>
      <c r="E2">
        <v>0</v>
      </c>
    </row>
    <row r="3" spans="1:5" ht="14.25">
      <c r="A3" t="s">
        <v>105</v>
      </c>
      <c r="B3">
        <v>2480</v>
      </c>
      <c r="C3">
        <v>2</v>
      </c>
      <c r="D3" t="s">
        <v>296</v>
      </c>
      <c r="E3">
        <v>0</v>
      </c>
    </row>
    <row r="4" spans="1:5" ht="14.25">
      <c r="A4" t="s">
        <v>105</v>
      </c>
      <c r="B4">
        <v>2480</v>
      </c>
      <c r="C4">
        <v>3</v>
      </c>
      <c r="D4" t="s">
        <v>296</v>
      </c>
      <c r="E4">
        <v>0</v>
      </c>
    </row>
    <row r="5" spans="1:5" ht="14.25">
      <c r="A5" t="s">
        <v>105</v>
      </c>
      <c r="B5">
        <v>2480</v>
      </c>
      <c r="C5">
        <v>4</v>
      </c>
      <c r="D5" t="s">
        <v>296</v>
      </c>
      <c r="E5">
        <v>0</v>
      </c>
    </row>
    <row r="6" spans="1:12" ht="14.25">
      <c r="A6" t="s">
        <v>18</v>
      </c>
      <c r="B6">
        <v>2490</v>
      </c>
      <c r="C6">
        <v>20</v>
      </c>
      <c r="D6" t="s">
        <v>298</v>
      </c>
      <c r="E6">
        <v>1</v>
      </c>
      <c r="F6">
        <v>351</v>
      </c>
      <c r="H6">
        <v>1.913</v>
      </c>
      <c r="I6">
        <v>0.098</v>
      </c>
      <c r="J6">
        <v>312.49</v>
      </c>
      <c r="K6">
        <v>189.5</v>
      </c>
      <c r="L6">
        <v>3188.7</v>
      </c>
    </row>
    <row r="7" spans="1:12" ht="14.25">
      <c r="A7" t="s">
        <v>18</v>
      </c>
      <c r="B7">
        <v>2490</v>
      </c>
      <c r="C7">
        <v>30</v>
      </c>
      <c r="D7" t="s">
        <v>298</v>
      </c>
      <c r="E7">
        <v>1</v>
      </c>
      <c r="F7">
        <v>2</v>
      </c>
      <c r="H7">
        <v>0.108</v>
      </c>
      <c r="I7">
        <v>0.098</v>
      </c>
      <c r="J7">
        <v>17.61</v>
      </c>
      <c r="K7">
        <v>10.7</v>
      </c>
      <c r="L7">
        <v>179.7</v>
      </c>
    </row>
    <row r="8" spans="1:13" ht="14.25">
      <c r="A8" t="s">
        <v>18</v>
      </c>
      <c r="B8">
        <v>2490</v>
      </c>
      <c r="C8" t="s">
        <v>11</v>
      </c>
      <c r="D8" t="s">
        <v>298</v>
      </c>
      <c r="E8">
        <v>0.5</v>
      </c>
      <c r="F8">
        <v>15</v>
      </c>
      <c r="I8">
        <v>0.323</v>
      </c>
      <c r="J8">
        <v>38</v>
      </c>
      <c r="K8" s="22">
        <v>0</v>
      </c>
      <c r="L8">
        <v>117.5</v>
      </c>
      <c r="M8">
        <v>6.9</v>
      </c>
    </row>
    <row r="9" spans="1:12" ht="14.25">
      <c r="A9" t="s">
        <v>126</v>
      </c>
      <c r="B9">
        <v>2493</v>
      </c>
      <c r="C9">
        <v>1</v>
      </c>
      <c r="D9" t="s">
        <v>298</v>
      </c>
      <c r="E9">
        <v>1</v>
      </c>
      <c r="F9">
        <v>154</v>
      </c>
      <c r="H9">
        <v>0.974</v>
      </c>
      <c r="I9">
        <v>0.007</v>
      </c>
      <c r="J9">
        <v>11.4</v>
      </c>
      <c r="K9">
        <v>96.5</v>
      </c>
      <c r="L9">
        <v>1623.2</v>
      </c>
    </row>
    <row r="10" spans="1:12" ht="14.25">
      <c r="A10" t="s">
        <v>126</v>
      </c>
      <c r="B10">
        <v>2493</v>
      </c>
      <c r="C10">
        <v>2</v>
      </c>
      <c r="D10" t="s">
        <v>298</v>
      </c>
      <c r="E10">
        <v>1</v>
      </c>
      <c r="F10">
        <v>158</v>
      </c>
      <c r="H10">
        <v>0.985</v>
      </c>
      <c r="I10">
        <v>0.007</v>
      </c>
      <c r="J10">
        <v>11.5</v>
      </c>
      <c r="K10">
        <v>97.5</v>
      </c>
      <c r="L10">
        <v>1641.2</v>
      </c>
    </row>
    <row r="11" spans="1:13" ht="14.25">
      <c r="A11" t="s">
        <v>126</v>
      </c>
      <c r="B11">
        <v>2493</v>
      </c>
      <c r="C11">
        <v>60</v>
      </c>
      <c r="D11" t="s">
        <v>298</v>
      </c>
      <c r="E11">
        <v>1</v>
      </c>
      <c r="G11">
        <v>707</v>
      </c>
      <c r="H11">
        <v>0.559</v>
      </c>
      <c r="I11">
        <v>0.093</v>
      </c>
      <c r="J11">
        <v>86.6</v>
      </c>
      <c r="K11">
        <v>55.4</v>
      </c>
      <c r="L11">
        <v>931.6</v>
      </c>
      <c r="M11">
        <v>55.4</v>
      </c>
    </row>
    <row r="12" spans="1:13" ht="14.25">
      <c r="A12" t="s">
        <v>126</v>
      </c>
      <c r="B12">
        <v>2493</v>
      </c>
      <c r="C12">
        <v>70</v>
      </c>
      <c r="D12" t="s">
        <v>298</v>
      </c>
      <c r="E12">
        <v>1</v>
      </c>
      <c r="G12">
        <v>1376</v>
      </c>
      <c r="H12">
        <v>1.153</v>
      </c>
      <c r="I12">
        <v>0.111</v>
      </c>
      <c r="J12">
        <v>213.2</v>
      </c>
      <c r="K12">
        <v>114.2</v>
      </c>
      <c r="L12">
        <v>1920.9</v>
      </c>
      <c r="M12">
        <v>114.2</v>
      </c>
    </row>
    <row r="13" spans="1:5" ht="14.25">
      <c r="A13" t="s">
        <v>144</v>
      </c>
      <c r="B13">
        <v>2494</v>
      </c>
      <c r="C13" t="s">
        <v>145</v>
      </c>
      <c r="D13" t="s">
        <v>298</v>
      </c>
      <c r="E13">
        <v>0</v>
      </c>
    </row>
    <row r="14" spans="1:5" ht="14.25">
      <c r="A14" t="s">
        <v>144</v>
      </c>
      <c r="B14">
        <v>2494</v>
      </c>
      <c r="C14" t="s">
        <v>147</v>
      </c>
      <c r="D14" t="s">
        <v>298</v>
      </c>
      <c r="E14">
        <v>0</v>
      </c>
    </row>
    <row r="15" spans="1:5" ht="14.25">
      <c r="A15" t="s">
        <v>144</v>
      </c>
      <c r="B15">
        <v>2494</v>
      </c>
      <c r="C15" t="s">
        <v>148</v>
      </c>
      <c r="D15" t="s">
        <v>298</v>
      </c>
      <c r="E15">
        <v>0</v>
      </c>
    </row>
    <row r="16" spans="1:5" ht="14.25">
      <c r="A16" t="s">
        <v>144</v>
      </c>
      <c r="B16">
        <v>2494</v>
      </c>
      <c r="C16" t="s">
        <v>149</v>
      </c>
      <c r="D16" t="s">
        <v>298</v>
      </c>
      <c r="E16">
        <v>0</v>
      </c>
    </row>
    <row r="17" spans="1:5" ht="14.25">
      <c r="A17" t="s">
        <v>144</v>
      </c>
      <c r="B17">
        <v>2494</v>
      </c>
      <c r="C17" t="s">
        <v>150</v>
      </c>
      <c r="D17" t="s">
        <v>298</v>
      </c>
      <c r="E17">
        <v>0</v>
      </c>
    </row>
    <row r="18" spans="1:5" ht="14.25">
      <c r="A18" t="s">
        <v>144</v>
      </c>
      <c r="B18">
        <v>2494</v>
      </c>
      <c r="C18" t="s">
        <v>151</v>
      </c>
      <c r="D18" t="s">
        <v>298</v>
      </c>
      <c r="E18">
        <v>0</v>
      </c>
    </row>
    <row r="19" spans="1:5" ht="14.25">
      <c r="A19" t="s">
        <v>144</v>
      </c>
      <c r="B19">
        <v>2494</v>
      </c>
      <c r="C19" t="s">
        <v>152</v>
      </c>
      <c r="D19" t="s">
        <v>298</v>
      </c>
      <c r="E19">
        <v>0</v>
      </c>
    </row>
    <row r="20" spans="1:5" ht="14.25">
      <c r="A20" t="s">
        <v>144</v>
      </c>
      <c r="B20">
        <v>2494</v>
      </c>
      <c r="C20" t="s">
        <v>153</v>
      </c>
      <c r="D20" t="s">
        <v>298</v>
      </c>
      <c r="E20">
        <v>0</v>
      </c>
    </row>
    <row r="21" spans="1:12" ht="14.25">
      <c r="A21" t="s">
        <v>144</v>
      </c>
      <c r="B21">
        <v>2494</v>
      </c>
      <c r="C21" t="s">
        <v>154</v>
      </c>
      <c r="D21" t="s">
        <v>298</v>
      </c>
      <c r="E21">
        <v>1</v>
      </c>
      <c r="F21">
        <v>16</v>
      </c>
      <c r="I21">
        <v>0.7</v>
      </c>
      <c r="J21">
        <v>161.1</v>
      </c>
      <c r="K21" s="4">
        <f>ROUND(L21*Barrett_CO2/2000,1)</f>
        <v>13.5</v>
      </c>
      <c r="L21">
        <v>230.1</v>
      </c>
    </row>
    <row r="22" spans="1:5" ht="14.25">
      <c r="A22" t="s">
        <v>144</v>
      </c>
      <c r="B22">
        <v>2494</v>
      </c>
      <c r="C22" t="s">
        <v>155</v>
      </c>
      <c r="D22" t="s">
        <v>298</v>
      </c>
      <c r="E22">
        <v>0</v>
      </c>
    </row>
    <row r="23" spans="1:5" ht="14.25">
      <c r="A23" t="s">
        <v>144</v>
      </c>
      <c r="B23">
        <v>2494</v>
      </c>
      <c r="C23" t="s">
        <v>156</v>
      </c>
      <c r="D23" t="s">
        <v>298</v>
      </c>
      <c r="E23">
        <v>0</v>
      </c>
    </row>
    <row r="24" spans="1:5" ht="14.25">
      <c r="A24" t="s">
        <v>144</v>
      </c>
      <c r="B24">
        <v>2494</v>
      </c>
      <c r="C24" t="s">
        <v>157</v>
      </c>
      <c r="D24" t="s">
        <v>298</v>
      </c>
      <c r="E24">
        <v>0</v>
      </c>
    </row>
    <row r="25" spans="1:5" ht="14.25">
      <c r="A25" t="s">
        <v>144</v>
      </c>
      <c r="B25">
        <v>2494</v>
      </c>
      <c r="C25" t="s">
        <v>158</v>
      </c>
      <c r="D25" t="s">
        <v>298</v>
      </c>
      <c r="E25">
        <v>0</v>
      </c>
    </row>
    <row r="26" spans="1:12" ht="14.25">
      <c r="A26" t="s">
        <v>144</v>
      </c>
      <c r="B26">
        <v>2494</v>
      </c>
      <c r="C26" t="s">
        <v>159</v>
      </c>
      <c r="D26" t="s">
        <v>298</v>
      </c>
      <c r="E26">
        <v>1</v>
      </c>
      <c r="F26">
        <v>16</v>
      </c>
      <c r="I26">
        <v>0.7</v>
      </c>
      <c r="J26">
        <v>161.1</v>
      </c>
      <c r="K26" s="4">
        <f>ROUND(L26*Barrett_CO2/2000,1)</f>
        <v>13.5</v>
      </c>
      <c r="L26">
        <v>230.1</v>
      </c>
    </row>
    <row r="27" spans="1:5" ht="14.25">
      <c r="A27" t="s">
        <v>144</v>
      </c>
      <c r="B27">
        <v>2494</v>
      </c>
      <c r="C27" t="s">
        <v>160</v>
      </c>
      <c r="D27" t="s">
        <v>298</v>
      </c>
      <c r="E27">
        <v>0</v>
      </c>
    </row>
    <row r="28" spans="1:5" ht="14.25">
      <c r="A28" t="s">
        <v>144</v>
      </c>
      <c r="B28">
        <v>2494</v>
      </c>
      <c r="C28" t="s">
        <v>161</v>
      </c>
      <c r="D28" t="s">
        <v>298</v>
      </c>
      <c r="E28">
        <v>0</v>
      </c>
    </row>
    <row r="29" spans="1:12" ht="14.25">
      <c r="A29" t="s">
        <v>144</v>
      </c>
      <c r="B29">
        <v>2494</v>
      </c>
      <c r="C29" t="s">
        <v>162</v>
      </c>
      <c r="D29" t="s">
        <v>298</v>
      </c>
      <c r="E29">
        <v>1</v>
      </c>
      <c r="F29">
        <v>15</v>
      </c>
      <c r="I29">
        <v>0.7</v>
      </c>
      <c r="J29">
        <v>151</v>
      </c>
      <c r="K29" s="4">
        <f>ROUND(L29*Barrett_CO2/2000,1)</f>
        <v>12.7</v>
      </c>
      <c r="L29">
        <v>215.7</v>
      </c>
    </row>
    <row r="30" spans="1:5" ht="14.25">
      <c r="A30" t="s">
        <v>144</v>
      </c>
      <c r="B30">
        <v>2494</v>
      </c>
      <c r="C30" t="s">
        <v>163</v>
      </c>
      <c r="D30" t="s">
        <v>298</v>
      </c>
      <c r="E30">
        <v>0</v>
      </c>
    </row>
    <row r="31" spans="1:5" ht="14.25">
      <c r="A31" t="s">
        <v>144</v>
      </c>
      <c r="B31">
        <v>2494</v>
      </c>
      <c r="C31" t="s">
        <v>164</v>
      </c>
      <c r="D31" t="s">
        <v>298</v>
      </c>
      <c r="E31">
        <v>0</v>
      </c>
    </row>
    <row r="32" spans="1:5" ht="14.25">
      <c r="A32" t="s">
        <v>144</v>
      </c>
      <c r="B32">
        <v>2494</v>
      </c>
      <c r="C32" t="s">
        <v>165</v>
      </c>
      <c r="D32" t="s">
        <v>298</v>
      </c>
      <c r="E32">
        <v>0</v>
      </c>
    </row>
    <row r="33" spans="1:5" ht="14.25">
      <c r="A33" t="s">
        <v>144</v>
      </c>
      <c r="B33">
        <v>2494</v>
      </c>
      <c r="C33" t="s">
        <v>166</v>
      </c>
      <c r="D33" t="s">
        <v>298</v>
      </c>
      <c r="E33">
        <v>0</v>
      </c>
    </row>
    <row r="34" spans="1:5" ht="14.25">
      <c r="A34" t="s">
        <v>144</v>
      </c>
      <c r="B34">
        <v>2494</v>
      </c>
      <c r="C34" t="s">
        <v>167</v>
      </c>
      <c r="D34" t="s">
        <v>298</v>
      </c>
      <c r="E34">
        <v>0</v>
      </c>
    </row>
    <row r="35" spans="1:5" ht="14.25">
      <c r="A35" t="s">
        <v>144</v>
      </c>
      <c r="B35">
        <v>2494</v>
      </c>
      <c r="C35" t="s">
        <v>168</v>
      </c>
      <c r="D35" t="s">
        <v>298</v>
      </c>
      <c r="E35">
        <v>0</v>
      </c>
    </row>
    <row r="36" spans="1:5" ht="14.25">
      <c r="A36" t="s">
        <v>144</v>
      </c>
      <c r="B36">
        <v>2494</v>
      </c>
      <c r="C36" t="s">
        <v>169</v>
      </c>
      <c r="D36" t="s">
        <v>298</v>
      </c>
      <c r="E36">
        <v>0</v>
      </c>
    </row>
    <row r="37" spans="1:5" ht="14.25">
      <c r="A37" t="s">
        <v>144</v>
      </c>
      <c r="B37">
        <v>2494</v>
      </c>
      <c r="C37" t="s">
        <v>170</v>
      </c>
      <c r="D37" t="s">
        <v>298</v>
      </c>
      <c r="E37">
        <v>0</v>
      </c>
    </row>
    <row r="38" spans="1:5" ht="14.25">
      <c r="A38" t="s">
        <v>144</v>
      </c>
      <c r="B38">
        <v>2494</v>
      </c>
      <c r="C38" t="s">
        <v>171</v>
      </c>
      <c r="D38" t="s">
        <v>298</v>
      </c>
      <c r="E38">
        <v>0</v>
      </c>
    </row>
    <row r="39" spans="1:5" ht="14.25">
      <c r="A39" t="s">
        <v>144</v>
      </c>
      <c r="B39">
        <v>2494</v>
      </c>
      <c r="C39" t="s">
        <v>172</v>
      </c>
      <c r="D39" t="s">
        <v>298</v>
      </c>
      <c r="E39">
        <v>0</v>
      </c>
    </row>
    <row r="40" spans="1:5" ht="14.25">
      <c r="A40" t="s">
        <v>144</v>
      </c>
      <c r="B40">
        <v>2494</v>
      </c>
      <c r="C40" t="s">
        <v>173</v>
      </c>
      <c r="D40" t="s">
        <v>298</v>
      </c>
      <c r="E40">
        <v>0</v>
      </c>
    </row>
    <row r="41" spans="1:5" ht="14.25">
      <c r="A41" t="s">
        <v>144</v>
      </c>
      <c r="B41">
        <v>2494</v>
      </c>
      <c r="C41" t="s">
        <v>174</v>
      </c>
      <c r="D41" t="s">
        <v>298</v>
      </c>
      <c r="E41">
        <v>0</v>
      </c>
    </row>
    <row r="42" spans="1:5" ht="14.25">
      <c r="A42" t="s">
        <v>144</v>
      </c>
      <c r="B42">
        <v>2494</v>
      </c>
      <c r="C42" t="s">
        <v>175</v>
      </c>
      <c r="D42" t="s">
        <v>298</v>
      </c>
      <c r="E42">
        <v>0</v>
      </c>
    </row>
    <row r="43" spans="1:5" ht="14.25">
      <c r="A43" t="s">
        <v>144</v>
      </c>
      <c r="B43">
        <v>2494</v>
      </c>
      <c r="C43" t="s">
        <v>176</v>
      </c>
      <c r="D43" t="s">
        <v>298</v>
      </c>
      <c r="E43">
        <v>0</v>
      </c>
    </row>
    <row r="44" spans="1:5" ht="14.25">
      <c r="A44" t="s">
        <v>144</v>
      </c>
      <c r="B44">
        <v>2494</v>
      </c>
      <c r="C44" t="s">
        <v>177</v>
      </c>
      <c r="D44" t="s">
        <v>298</v>
      </c>
      <c r="E44">
        <v>0</v>
      </c>
    </row>
    <row r="45" spans="1:5" ht="14.25">
      <c r="A45" t="s">
        <v>192</v>
      </c>
      <c r="B45">
        <v>2496</v>
      </c>
      <c r="C45" t="s">
        <v>193</v>
      </c>
      <c r="D45" t="s">
        <v>298</v>
      </c>
      <c r="E45">
        <v>0</v>
      </c>
    </row>
    <row r="46" spans="1:5" ht="14.25">
      <c r="A46" t="s">
        <v>192</v>
      </c>
      <c r="B46">
        <v>2496</v>
      </c>
      <c r="C46" t="s">
        <v>194</v>
      </c>
      <c r="D46" t="s">
        <v>298</v>
      </c>
      <c r="E46">
        <v>0</v>
      </c>
    </row>
    <row r="47" spans="1:5" ht="14.25">
      <c r="A47" t="s">
        <v>192</v>
      </c>
      <c r="B47">
        <v>2496</v>
      </c>
      <c r="C47" t="s">
        <v>25</v>
      </c>
      <c r="D47" t="s">
        <v>298</v>
      </c>
      <c r="E47">
        <v>0</v>
      </c>
    </row>
    <row r="48" spans="1:12" ht="14.25">
      <c r="A48" t="s">
        <v>211</v>
      </c>
      <c r="B48">
        <v>2499</v>
      </c>
      <c r="C48" t="s">
        <v>145</v>
      </c>
      <c r="D48" t="s">
        <v>298</v>
      </c>
      <c r="E48">
        <v>1</v>
      </c>
      <c r="F48">
        <v>17</v>
      </c>
      <c r="I48">
        <v>0.335</v>
      </c>
      <c r="J48">
        <v>90</v>
      </c>
      <c r="K48" s="4">
        <f aca="true" t="shared" si="0" ref="K48:K55">ROUND(L48*Barrett_CO2/2000,1)</f>
        <v>15.8</v>
      </c>
      <c r="L48">
        <v>268.8</v>
      </c>
    </row>
    <row r="49" spans="1:12" ht="14.25">
      <c r="A49" t="s">
        <v>211</v>
      </c>
      <c r="B49">
        <v>2499</v>
      </c>
      <c r="C49" t="s">
        <v>147</v>
      </c>
      <c r="D49" t="s">
        <v>298</v>
      </c>
      <c r="E49">
        <v>1</v>
      </c>
      <c r="F49">
        <v>17</v>
      </c>
      <c r="I49">
        <v>0.335</v>
      </c>
      <c r="J49">
        <v>90</v>
      </c>
      <c r="K49" s="4">
        <f t="shared" si="0"/>
        <v>15.8</v>
      </c>
      <c r="L49">
        <v>268.8</v>
      </c>
    </row>
    <row r="50" spans="1:12" ht="14.25">
      <c r="A50" t="s">
        <v>211</v>
      </c>
      <c r="B50">
        <v>2499</v>
      </c>
      <c r="C50" t="s">
        <v>148</v>
      </c>
      <c r="D50" t="s">
        <v>298</v>
      </c>
      <c r="E50">
        <v>1</v>
      </c>
      <c r="F50">
        <v>17</v>
      </c>
      <c r="I50">
        <v>0.335</v>
      </c>
      <c r="J50">
        <v>90</v>
      </c>
      <c r="K50" s="4">
        <f t="shared" si="0"/>
        <v>15.8</v>
      </c>
      <c r="L50">
        <v>268.8</v>
      </c>
    </row>
    <row r="51" spans="1:12" ht="14.25">
      <c r="A51" t="s">
        <v>211</v>
      </c>
      <c r="B51">
        <v>2499</v>
      </c>
      <c r="C51" t="s">
        <v>149</v>
      </c>
      <c r="D51" t="s">
        <v>298</v>
      </c>
      <c r="E51">
        <v>1</v>
      </c>
      <c r="F51">
        <v>17</v>
      </c>
      <c r="I51">
        <v>0.335</v>
      </c>
      <c r="J51">
        <v>90</v>
      </c>
      <c r="K51" s="4">
        <f t="shared" si="0"/>
        <v>15.8</v>
      </c>
      <c r="L51">
        <v>268.8</v>
      </c>
    </row>
    <row r="52" spans="1:12" ht="14.25">
      <c r="A52" t="s">
        <v>211</v>
      </c>
      <c r="B52">
        <v>2499</v>
      </c>
      <c r="C52" t="s">
        <v>150</v>
      </c>
      <c r="D52" t="s">
        <v>298</v>
      </c>
      <c r="E52">
        <v>1</v>
      </c>
      <c r="F52">
        <v>17</v>
      </c>
      <c r="I52">
        <v>0.335</v>
      </c>
      <c r="J52">
        <v>90</v>
      </c>
      <c r="K52" s="4">
        <f t="shared" si="0"/>
        <v>15.8</v>
      </c>
      <c r="L52">
        <v>268.8</v>
      </c>
    </row>
    <row r="53" spans="1:12" ht="14.25">
      <c r="A53" t="s">
        <v>211</v>
      </c>
      <c r="B53">
        <v>2499</v>
      </c>
      <c r="C53" t="s">
        <v>151</v>
      </c>
      <c r="D53" t="s">
        <v>298</v>
      </c>
      <c r="E53">
        <v>1</v>
      </c>
      <c r="F53">
        <v>17</v>
      </c>
      <c r="I53">
        <v>0.335</v>
      </c>
      <c r="J53">
        <v>90</v>
      </c>
      <c r="K53" s="4">
        <f t="shared" si="0"/>
        <v>15.8</v>
      </c>
      <c r="L53">
        <v>268.8</v>
      </c>
    </row>
    <row r="54" spans="1:12" ht="14.25">
      <c r="A54" t="s">
        <v>211</v>
      </c>
      <c r="B54">
        <v>2499</v>
      </c>
      <c r="C54" t="s">
        <v>152</v>
      </c>
      <c r="D54" t="s">
        <v>298</v>
      </c>
      <c r="E54">
        <v>1</v>
      </c>
      <c r="F54">
        <v>17</v>
      </c>
      <c r="I54">
        <v>0.335</v>
      </c>
      <c r="J54">
        <v>90</v>
      </c>
      <c r="K54" s="4">
        <f t="shared" si="0"/>
        <v>15.8</v>
      </c>
      <c r="L54">
        <v>268.8</v>
      </c>
    </row>
    <row r="55" spans="1:12" ht="14.25">
      <c r="A55" t="s">
        <v>211</v>
      </c>
      <c r="B55">
        <v>2499</v>
      </c>
      <c r="C55" t="s">
        <v>153</v>
      </c>
      <c r="D55" t="s">
        <v>298</v>
      </c>
      <c r="E55">
        <v>0.1</v>
      </c>
      <c r="F55">
        <v>17</v>
      </c>
      <c r="I55">
        <v>0.335</v>
      </c>
      <c r="J55">
        <v>9</v>
      </c>
      <c r="K55" s="4">
        <f t="shared" si="0"/>
        <v>1.6</v>
      </c>
      <c r="L55">
        <v>26.9</v>
      </c>
    </row>
    <row r="56" spans="1:5" ht="14.25">
      <c r="A56" t="s">
        <v>211</v>
      </c>
      <c r="B56">
        <v>2499</v>
      </c>
      <c r="C56" t="s">
        <v>154</v>
      </c>
      <c r="D56" t="s">
        <v>298</v>
      </c>
      <c r="E56">
        <v>0</v>
      </c>
    </row>
    <row r="57" spans="1:12" ht="14.25">
      <c r="A57" t="s">
        <v>211</v>
      </c>
      <c r="B57">
        <v>2499</v>
      </c>
      <c r="C57" t="s">
        <v>155</v>
      </c>
      <c r="D57" t="s">
        <v>298</v>
      </c>
      <c r="E57">
        <v>1</v>
      </c>
      <c r="F57">
        <v>17</v>
      </c>
      <c r="I57">
        <v>0.335</v>
      </c>
      <c r="J57">
        <v>90</v>
      </c>
      <c r="K57" s="4">
        <f aca="true" t="shared" si="1" ref="K57:K63">ROUND(L57*Barrett_CO2/2000,1)</f>
        <v>15.8</v>
      </c>
      <c r="L57">
        <v>268.8</v>
      </c>
    </row>
    <row r="58" spans="1:12" ht="14.25">
      <c r="A58" t="s">
        <v>211</v>
      </c>
      <c r="B58">
        <v>2499</v>
      </c>
      <c r="C58" t="s">
        <v>156</v>
      </c>
      <c r="D58" t="s">
        <v>298</v>
      </c>
      <c r="E58">
        <v>1</v>
      </c>
      <c r="F58">
        <v>17</v>
      </c>
      <c r="I58">
        <v>0.335</v>
      </c>
      <c r="J58">
        <v>90</v>
      </c>
      <c r="K58" s="4">
        <f t="shared" si="1"/>
        <v>15.8</v>
      </c>
      <c r="L58">
        <v>268.8</v>
      </c>
    </row>
    <row r="59" spans="1:12" ht="14.25">
      <c r="A59" t="s">
        <v>211</v>
      </c>
      <c r="B59">
        <v>2499</v>
      </c>
      <c r="C59" t="s">
        <v>157</v>
      </c>
      <c r="D59" t="s">
        <v>298</v>
      </c>
      <c r="E59">
        <v>1</v>
      </c>
      <c r="F59">
        <v>17</v>
      </c>
      <c r="I59">
        <v>0.335</v>
      </c>
      <c r="J59">
        <v>90</v>
      </c>
      <c r="K59" s="4">
        <f t="shared" si="1"/>
        <v>15.8</v>
      </c>
      <c r="L59">
        <v>268.8</v>
      </c>
    </row>
    <row r="60" spans="1:12" ht="14.25">
      <c r="A60" t="s">
        <v>211</v>
      </c>
      <c r="B60">
        <v>2499</v>
      </c>
      <c r="C60" t="s">
        <v>158</v>
      </c>
      <c r="D60" t="s">
        <v>298</v>
      </c>
      <c r="E60">
        <v>1</v>
      </c>
      <c r="F60">
        <v>17</v>
      </c>
      <c r="I60">
        <v>0.335</v>
      </c>
      <c r="J60">
        <v>90</v>
      </c>
      <c r="K60" s="4">
        <f t="shared" si="1"/>
        <v>15.8</v>
      </c>
      <c r="L60">
        <v>268.8</v>
      </c>
    </row>
    <row r="61" spans="1:12" ht="14.25">
      <c r="A61" t="s">
        <v>211</v>
      </c>
      <c r="B61">
        <v>2499</v>
      </c>
      <c r="C61" t="s">
        <v>159</v>
      </c>
      <c r="D61" t="s">
        <v>298</v>
      </c>
      <c r="E61">
        <v>1</v>
      </c>
      <c r="F61">
        <v>17</v>
      </c>
      <c r="I61">
        <v>0.335</v>
      </c>
      <c r="J61">
        <v>90</v>
      </c>
      <c r="K61" s="4">
        <f t="shared" si="1"/>
        <v>15.8</v>
      </c>
      <c r="L61">
        <v>268.8</v>
      </c>
    </row>
    <row r="62" spans="1:12" ht="14.25">
      <c r="A62" t="s">
        <v>211</v>
      </c>
      <c r="B62">
        <v>2499</v>
      </c>
      <c r="C62" t="s">
        <v>160</v>
      </c>
      <c r="D62" t="s">
        <v>298</v>
      </c>
      <c r="E62">
        <v>1</v>
      </c>
      <c r="F62">
        <v>17</v>
      </c>
      <c r="I62">
        <v>0.335</v>
      </c>
      <c r="J62">
        <v>90</v>
      </c>
      <c r="K62" s="4">
        <f t="shared" si="1"/>
        <v>15.8</v>
      </c>
      <c r="L62">
        <v>268.8</v>
      </c>
    </row>
    <row r="63" spans="1:12" ht="14.25">
      <c r="A63" t="s">
        <v>211</v>
      </c>
      <c r="B63">
        <v>2499</v>
      </c>
      <c r="C63" t="s">
        <v>161</v>
      </c>
      <c r="D63" t="s">
        <v>298</v>
      </c>
      <c r="E63">
        <v>1</v>
      </c>
      <c r="F63">
        <v>17</v>
      </c>
      <c r="I63">
        <v>0.335</v>
      </c>
      <c r="J63">
        <v>90</v>
      </c>
      <c r="K63" s="4">
        <f t="shared" si="1"/>
        <v>15.8</v>
      </c>
      <c r="L63">
        <v>268.8</v>
      </c>
    </row>
    <row r="64" spans="1:12" ht="14.25">
      <c r="A64" t="s">
        <v>232</v>
      </c>
      <c r="B64">
        <v>2500</v>
      </c>
      <c r="C64">
        <v>10</v>
      </c>
      <c r="D64" t="s">
        <v>298</v>
      </c>
      <c r="E64">
        <v>1</v>
      </c>
      <c r="F64">
        <v>368</v>
      </c>
      <c r="H64">
        <v>2.153</v>
      </c>
      <c r="I64">
        <v>0.075</v>
      </c>
      <c r="J64">
        <v>269.1</v>
      </c>
      <c r="K64">
        <v>213.2</v>
      </c>
      <c r="L64">
        <v>3588.1</v>
      </c>
    </row>
    <row r="65" spans="1:12" ht="14.25">
      <c r="A65" t="s">
        <v>232</v>
      </c>
      <c r="B65">
        <v>2500</v>
      </c>
      <c r="C65">
        <v>20</v>
      </c>
      <c r="D65" t="s">
        <v>298</v>
      </c>
      <c r="E65">
        <v>1</v>
      </c>
      <c r="F65">
        <v>385</v>
      </c>
      <c r="H65">
        <v>2.212</v>
      </c>
      <c r="I65">
        <v>0.056</v>
      </c>
      <c r="J65">
        <v>206.4</v>
      </c>
      <c r="K65">
        <v>219.1</v>
      </c>
      <c r="L65">
        <v>3686.5</v>
      </c>
    </row>
    <row r="66" spans="1:12" ht="14.25">
      <c r="A66" t="s">
        <v>232</v>
      </c>
      <c r="B66">
        <v>2500</v>
      </c>
      <c r="C66">
        <v>30</v>
      </c>
      <c r="D66" t="s">
        <v>298</v>
      </c>
      <c r="E66">
        <v>1</v>
      </c>
      <c r="F66">
        <v>996</v>
      </c>
      <c r="H66">
        <v>5.598</v>
      </c>
      <c r="I66">
        <v>0.106</v>
      </c>
      <c r="J66">
        <v>988.9</v>
      </c>
      <c r="K66">
        <v>554.4</v>
      </c>
      <c r="L66">
        <v>9329.5</v>
      </c>
    </row>
    <row r="67" spans="1:5" ht="14.25">
      <c r="A67" t="s">
        <v>232</v>
      </c>
      <c r="B67">
        <v>2500</v>
      </c>
      <c r="C67" t="s">
        <v>11</v>
      </c>
      <c r="D67" t="s">
        <v>298</v>
      </c>
      <c r="E67">
        <v>0</v>
      </c>
    </row>
    <row r="68" spans="1:5" ht="14.25">
      <c r="A68" t="s">
        <v>232</v>
      </c>
      <c r="B68">
        <v>2500</v>
      </c>
      <c r="C68" t="s">
        <v>194</v>
      </c>
      <c r="D68" t="s">
        <v>298</v>
      </c>
      <c r="E68">
        <v>0</v>
      </c>
    </row>
    <row r="69" spans="1:5" ht="14.25">
      <c r="A69" t="s">
        <v>232</v>
      </c>
      <c r="B69">
        <v>2500</v>
      </c>
      <c r="C69" t="s">
        <v>25</v>
      </c>
      <c r="D69" t="s">
        <v>298</v>
      </c>
      <c r="E69">
        <v>0</v>
      </c>
    </row>
    <row r="70" spans="1:5" ht="14.25">
      <c r="A70" t="s">
        <v>232</v>
      </c>
      <c r="B70">
        <v>2500</v>
      </c>
      <c r="C70" t="s">
        <v>233</v>
      </c>
      <c r="D70" t="s">
        <v>298</v>
      </c>
      <c r="E70">
        <v>0</v>
      </c>
    </row>
    <row r="71" spans="1:5" ht="14.25">
      <c r="A71" t="s">
        <v>232</v>
      </c>
      <c r="B71">
        <v>2500</v>
      </c>
      <c r="C71" t="s">
        <v>26</v>
      </c>
      <c r="D71" t="s">
        <v>298</v>
      </c>
      <c r="E71">
        <v>0</v>
      </c>
    </row>
    <row r="72" spans="1:5" ht="14.25">
      <c r="A72" t="s">
        <v>232</v>
      </c>
      <c r="B72">
        <v>2500</v>
      </c>
      <c r="C72" t="s">
        <v>27</v>
      </c>
      <c r="D72" t="s">
        <v>298</v>
      </c>
      <c r="E72">
        <v>0</v>
      </c>
    </row>
    <row r="73" spans="1:5" ht="14.25">
      <c r="A73" t="s">
        <v>232</v>
      </c>
      <c r="B73">
        <v>2500</v>
      </c>
      <c r="C73" t="s">
        <v>234</v>
      </c>
      <c r="D73" t="s">
        <v>298</v>
      </c>
      <c r="E73">
        <v>0</v>
      </c>
    </row>
    <row r="74" spans="1:5" ht="14.25">
      <c r="A74" t="s">
        <v>232</v>
      </c>
      <c r="B74">
        <v>2500</v>
      </c>
      <c r="C74" t="s">
        <v>28</v>
      </c>
      <c r="D74" t="s">
        <v>298</v>
      </c>
      <c r="E74">
        <v>0</v>
      </c>
    </row>
    <row r="75" spans="1:5" ht="14.25">
      <c r="A75" t="s">
        <v>232</v>
      </c>
      <c r="B75">
        <v>2500</v>
      </c>
      <c r="C75" t="s">
        <v>29</v>
      </c>
      <c r="D75" t="s">
        <v>298</v>
      </c>
      <c r="E75">
        <v>0</v>
      </c>
    </row>
    <row r="76" spans="1:5" ht="14.25">
      <c r="A76" t="s">
        <v>232</v>
      </c>
      <c r="B76">
        <v>2500</v>
      </c>
      <c r="C76" t="s">
        <v>154</v>
      </c>
      <c r="D76" t="s">
        <v>298</v>
      </c>
      <c r="E76">
        <v>0</v>
      </c>
    </row>
    <row r="77" spans="1:5" ht="14.25">
      <c r="A77" t="s">
        <v>232</v>
      </c>
      <c r="B77">
        <v>2500</v>
      </c>
      <c r="C77" t="s">
        <v>155</v>
      </c>
      <c r="D77" t="s">
        <v>298</v>
      </c>
      <c r="E77">
        <v>0</v>
      </c>
    </row>
    <row r="78" spans="1:5" ht="14.25">
      <c r="A78" t="s">
        <v>232</v>
      </c>
      <c r="B78">
        <v>2500</v>
      </c>
      <c r="C78" t="s">
        <v>156</v>
      </c>
      <c r="D78" t="s">
        <v>298</v>
      </c>
      <c r="E78">
        <v>0</v>
      </c>
    </row>
    <row r="79" spans="1:5" ht="14.25">
      <c r="A79" t="s">
        <v>232</v>
      </c>
      <c r="B79">
        <v>2500</v>
      </c>
      <c r="C79" t="s">
        <v>157</v>
      </c>
      <c r="D79" t="s">
        <v>298</v>
      </c>
      <c r="E79">
        <v>0</v>
      </c>
    </row>
    <row r="80" spans="1:5" ht="14.25">
      <c r="A80" t="s">
        <v>232</v>
      </c>
      <c r="B80">
        <v>2500</v>
      </c>
      <c r="C80" t="s">
        <v>162</v>
      </c>
      <c r="D80" t="s">
        <v>298</v>
      </c>
      <c r="E80">
        <v>0</v>
      </c>
    </row>
    <row r="81" spans="1:5" ht="14.25">
      <c r="A81" t="s">
        <v>232</v>
      </c>
      <c r="B81">
        <v>2500</v>
      </c>
      <c r="C81" t="s">
        <v>163</v>
      </c>
      <c r="D81" t="s">
        <v>298</v>
      </c>
      <c r="E81">
        <v>0</v>
      </c>
    </row>
    <row r="82" spans="1:5" ht="14.25">
      <c r="A82" t="s">
        <v>232</v>
      </c>
      <c r="B82">
        <v>2500</v>
      </c>
      <c r="C82" t="s">
        <v>164</v>
      </c>
      <c r="D82" t="s">
        <v>298</v>
      </c>
      <c r="E82">
        <v>0</v>
      </c>
    </row>
    <row r="83" spans="1:5" ht="14.25">
      <c r="A83" t="s">
        <v>232</v>
      </c>
      <c r="B83">
        <v>2500</v>
      </c>
      <c r="C83" t="s">
        <v>165</v>
      </c>
      <c r="D83" t="s">
        <v>298</v>
      </c>
      <c r="E83">
        <v>0</v>
      </c>
    </row>
    <row r="84" spans="1:12" ht="14.25">
      <c r="A84" t="s">
        <v>232</v>
      </c>
      <c r="B84">
        <v>2500</v>
      </c>
      <c r="C84" t="s">
        <v>235</v>
      </c>
      <c r="D84" t="s">
        <v>298</v>
      </c>
      <c r="E84">
        <v>1</v>
      </c>
      <c r="F84">
        <v>200</v>
      </c>
      <c r="H84">
        <v>0.876</v>
      </c>
      <c r="I84">
        <v>0.006</v>
      </c>
      <c r="J84">
        <v>8.8</v>
      </c>
      <c r="K84">
        <v>86.8</v>
      </c>
      <c r="L84">
        <v>1460.1</v>
      </c>
    </row>
    <row r="85" spans="1:5" ht="14.25">
      <c r="A85" t="s">
        <v>3</v>
      </c>
      <c r="B85">
        <v>2503</v>
      </c>
      <c r="C85" t="s">
        <v>4</v>
      </c>
      <c r="D85" t="s">
        <v>298</v>
      </c>
      <c r="E85">
        <v>0</v>
      </c>
    </row>
    <row r="86" spans="1:5" ht="14.25">
      <c r="A86" t="s">
        <v>3</v>
      </c>
      <c r="B86">
        <v>2503</v>
      </c>
      <c r="C86" t="s">
        <v>7</v>
      </c>
      <c r="D86" t="s">
        <v>298</v>
      </c>
      <c r="E86">
        <v>0</v>
      </c>
    </row>
    <row r="87" spans="1:13" ht="14.25">
      <c r="A87" t="s">
        <v>3</v>
      </c>
      <c r="B87">
        <v>2503</v>
      </c>
      <c r="C87" t="s">
        <v>8</v>
      </c>
      <c r="D87" t="s">
        <v>298</v>
      </c>
      <c r="E87">
        <v>1</v>
      </c>
      <c r="G87">
        <v>69</v>
      </c>
      <c r="I87">
        <v>0.06</v>
      </c>
      <c r="J87">
        <v>5.043</v>
      </c>
      <c r="K87" s="22">
        <v>0</v>
      </c>
      <c r="L87">
        <v>83.9</v>
      </c>
      <c r="M87">
        <v>4.9</v>
      </c>
    </row>
    <row r="88" spans="1:13" ht="14.25">
      <c r="A88" t="s">
        <v>3</v>
      </c>
      <c r="B88">
        <v>2503</v>
      </c>
      <c r="C88" t="s">
        <v>9</v>
      </c>
      <c r="D88" t="s">
        <v>298</v>
      </c>
      <c r="E88">
        <v>1</v>
      </c>
      <c r="G88">
        <v>73</v>
      </c>
      <c r="I88">
        <v>0.06</v>
      </c>
      <c r="J88">
        <v>5.019</v>
      </c>
      <c r="K88" s="22">
        <v>0</v>
      </c>
      <c r="L88">
        <v>83.5</v>
      </c>
      <c r="M88">
        <v>4.9</v>
      </c>
    </row>
    <row r="89" spans="1:13" ht="14.25">
      <c r="A89" t="s">
        <v>3</v>
      </c>
      <c r="B89">
        <v>2503</v>
      </c>
      <c r="C89" t="s">
        <v>10</v>
      </c>
      <c r="D89" t="s">
        <v>298</v>
      </c>
      <c r="E89">
        <v>1</v>
      </c>
      <c r="G89">
        <v>67</v>
      </c>
      <c r="I89">
        <v>0.06</v>
      </c>
      <c r="J89">
        <v>5.139</v>
      </c>
      <c r="K89" s="22">
        <v>0</v>
      </c>
      <c r="L89">
        <v>85.5</v>
      </c>
      <c r="M89">
        <v>5</v>
      </c>
    </row>
    <row r="90" spans="1:5" ht="14.25">
      <c r="A90" t="s">
        <v>3</v>
      </c>
      <c r="B90">
        <v>2503</v>
      </c>
      <c r="C90" t="s">
        <v>11</v>
      </c>
      <c r="D90" t="s">
        <v>298</v>
      </c>
      <c r="E90">
        <v>0</v>
      </c>
    </row>
    <row r="91" spans="1:5" ht="14.25">
      <c r="A91" t="s">
        <v>12</v>
      </c>
      <c r="B91">
        <v>2504</v>
      </c>
      <c r="C91">
        <v>120</v>
      </c>
      <c r="D91" t="s">
        <v>298</v>
      </c>
      <c r="E91">
        <v>0</v>
      </c>
    </row>
    <row r="92" spans="1:13" ht="14.25">
      <c r="A92" t="s">
        <v>12</v>
      </c>
      <c r="B92">
        <v>2504</v>
      </c>
      <c r="C92">
        <v>121</v>
      </c>
      <c r="D92" t="s">
        <v>298</v>
      </c>
      <c r="E92">
        <v>1</v>
      </c>
      <c r="G92">
        <v>201</v>
      </c>
      <c r="H92">
        <v>0.164</v>
      </c>
      <c r="I92">
        <v>0.059</v>
      </c>
      <c r="J92">
        <v>16.1</v>
      </c>
      <c r="K92">
        <v>16.2</v>
      </c>
      <c r="L92">
        <v>272.7</v>
      </c>
      <c r="M92">
        <v>201</v>
      </c>
    </row>
    <row r="93" spans="1:5" ht="14.25">
      <c r="A93" t="s">
        <v>12</v>
      </c>
      <c r="B93">
        <v>2504</v>
      </c>
      <c r="C93">
        <v>122</v>
      </c>
      <c r="D93" t="s">
        <v>298</v>
      </c>
      <c r="E93">
        <v>0</v>
      </c>
    </row>
    <row r="94" spans="1:5" ht="14.25">
      <c r="A94" t="s">
        <v>12</v>
      </c>
      <c r="B94">
        <v>2504</v>
      </c>
      <c r="C94" t="s">
        <v>11</v>
      </c>
      <c r="D94" t="s">
        <v>298</v>
      </c>
      <c r="E94">
        <v>0</v>
      </c>
    </row>
    <row r="95" spans="1:5" ht="14.25">
      <c r="A95" t="s">
        <v>12</v>
      </c>
      <c r="B95">
        <v>2504</v>
      </c>
      <c r="C95" t="s">
        <v>15</v>
      </c>
      <c r="D95" t="s">
        <v>298</v>
      </c>
      <c r="E95">
        <v>0</v>
      </c>
    </row>
    <row r="96" spans="1:12" ht="14.25">
      <c r="A96" t="s">
        <v>106</v>
      </c>
      <c r="B96">
        <v>2511</v>
      </c>
      <c r="C96">
        <v>10</v>
      </c>
      <c r="D96" t="s">
        <v>299</v>
      </c>
      <c r="E96">
        <v>1</v>
      </c>
      <c r="F96">
        <v>189</v>
      </c>
      <c r="H96">
        <v>1.183</v>
      </c>
      <c r="I96">
        <v>0.085</v>
      </c>
      <c r="J96">
        <v>167.5</v>
      </c>
      <c r="K96">
        <v>117.1</v>
      </c>
      <c r="L96">
        <v>1971</v>
      </c>
    </row>
    <row r="97" spans="1:12" ht="14.25">
      <c r="A97" t="s">
        <v>106</v>
      </c>
      <c r="B97">
        <v>2511</v>
      </c>
      <c r="C97">
        <v>20</v>
      </c>
      <c r="D97" t="s">
        <v>299</v>
      </c>
      <c r="E97">
        <v>1</v>
      </c>
      <c r="F97">
        <v>181</v>
      </c>
      <c r="H97">
        <v>1.099</v>
      </c>
      <c r="I97">
        <v>0.049</v>
      </c>
      <c r="J97">
        <v>89.7</v>
      </c>
      <c r="K97">
        <v>108.8</v>
      </c>
      <c r="L97">
        <v>1831.4</v>
      </c>
    </row>
    <row r="98" spans="1:16" ht="14.25">
      <c r="A98" t="s">
        <v>106</v>
      </c>
      <c r="B98">
        <v>2511</v>
      </c>
      <c r="C98" t="s">
        <v>107</v>
      </c>
      <c r="D98" t="s">
        <v>299</v>
      </c>
      <c r="E98">
        <v>1</v>
      </c>
      <c r="F98">
        <v>11</v>
      </c>
      <c r="I98">
        <v>0.304</v>
      </c>
      <c r="J98">
        <v>56.8</v>
      </c>
      <c r="K98">
        <v>11</v>
      </c>
      <c r="L98">
        <v>187</v>
      </c>
      <c r="N98" s="21">
        <f>K98*2000/L98</f>
        <v>117.6470588235294</v>
      </c>
      <c r="O98" s="21">
        <f>AVERAGE(N98:N113)</f>
        <v>117.67748900141511</v>
      </c>
      <c r="P98" t="s">
        <v>304</v>
      </c>
    </row>
    <row r="99" spans="1:14" ht="14.25">
      <c r="A99" t="s">
        <v>106</v>
      </c>
      <c r="B99">
        <v>2511</v>
      </c>
      <c r="C99" t="s">
        <v>109</v>
      </c>
      <c r="D99" t="s">
        <v>299</v>
      </c>
      <c r="E99">
        <v>1</v>
      </c>
      <c r="F99">
        <v>11</v>
      </c>
      <c r="I99">
        <v>0.304</v>
      </c>
      <c r="J99">
        <v>56.8</v>
      </c>
      <c r="K99">
        <v>11</v>
      </c>
      <c r="L99">
        <v>187</v>
      </c>
      <c r="N99" s="21">
        <f aca="true" t="shared" si="2" ref="N99:N113">K99*2000/L99</f>
        <v>117.6470588235294</v>
      </c>
    </row>
    <row r="100" spans="1:14" ht="14.25">
      <c r="A100" t="s">
        <v>106</v>
      </c>
      <c r="B100">
        <v>2511</v>
      </c>
      <c r="C100" t="s">
        <v>110</v>
      </c>
      <c r="D100" t="s">
        <v>299</v>
      </c>
      <c r="E100">
        <v>1</v>
      </c>
      <c r="F100">
        <v>10</v>
      </c>
      <c r="I100">
        <v>0.304</v>
      </c>
      <c r="J100">
        <v>51.7</v>
      </c>
      <c r="K100">
        <v>10</v>
      </c>
      <c r="L100">
        <v>170</v>
      </c>
      <c r="N100" s="21">
        <f t="shared" si="2"/>
        <v>117.6470588235294</v>
      </c>
    </row>
    <row r="101" spans="1:14" ht="14.25">
      <c r="A101" t="s">
        <v>106</v>
      </c>
      <c r="B101">
        <v>2511</v>
      </c>
      <c r="C101" t="s">
        <v>111</v>
      </c>
      <c r="D101" t="s">
        <v>299</v>
      </c>
      <c r="E101">
        <v>1</v>
      </c>
      <c r="F101">
        <v>11</v>
      </c>
      <c r="I101">
        <v>0.304</v>
      </c>
      <c r="J101">
        <v>56.8</v>
      </c>
      <c r="K101">
        <v>11</v>
      </c>
      <c r="L101">
        <v>187</v>
      </c>
      <c r="N101" s="21">
        <f t="shared" si="2"/>
        <v>117.6470588235294</v>
      </c>
    </row>
    <row r="102" spans="1:14" ht="14.25">
      <c r="A102" t="s">
        <v>106</v>
      </c>
      <c r="B102">
        <v>2511</v>
      </c>
      <c r="C102" t="s">
        <v>112</v>
      </c>
      <c r="D102" t="s">
        <v>299</v>
      </c>
      <c r="E102">
        <v>1</v>
      </c>
      <c r="F102">
        <v>12</v>
      </c>
      <c r="I102">
        <v>0.304</v>
      </c>
      <c r="J102">
        <v>62</v>
      </c>
      <c r="K102">
        <v>12</v>
      </c>
      <c r="L102">
        <v>203.9</v>
      </c>
      <c r="N102" s="21">
        <f t="shared" si="2"/>
        <v>117.7047572339382</v>
      </c>
    </row>
    <row r="103" spans="1:14" ht="14.25">
      <c r="A103" t="s">
        <v>106</v>
      </c>
      <c r="B103">
        <v>2511</v>
      </c>
      <c r="C103" t="s">
        <v>113</v>
      </c>
      <c r="D103" t="s">
        <v>299</v>
      </c>
      <c r="E103">
        <v>1</v>
      </c>
      <c r="F103">
        <v>12</v>
      </c>
      <c r="I103">
        <v>0.304</v>
      </c>
      <c r="J103">
        <v>62</v>
      </c>
      <c r="K103">
        <v>12</v>
      </c>
      <c r="L103">
        <v>203.9</v>
      </c>
      <c r="N103" s="21">
        <f t="shared" si="2"/>
        <v>117.7047572339382</v>
      </c>
    </row>
    <row r="104" spans="1:5" ht="14.25">
      <c r="A104" t="s">
        <v>106</v>
      </c>
      <c r="B104">
        <v>2511</v>
      </c>
      <c r="C104" t="s">
        <v>114</v>
      </c>
      <c r="D104" t="s">
        <v>299</v>
      </c>
      <c r="E104">
        <v>0</v>
      </c>
    </row>
    <row r="105" spans="1:14" ht="14.25">
      <c r="A105" t="s">
        <v>106</v>
      </c>
      <c r="B105">
        <v>2511</v>
      </c>
      <c r="C105" t="s">
        <v>115</v>
      </c>
      <c r="D105" t="s">
        <v>299</v>
      </c>
      <c r="E105">
        <v>1</v>
      </c>
      <c r="F105">
        <v>11</v>
      </c>
      <c r="I105">
        <v>0.304</v>
      </c>
      <c r="J105">
        <v>56.8</v>
      </c>
      <c r="K105">
        <v>11</v>
      </c>
      <c r="L105">
        <v>187</v>
      </c>
      <c r="N105" s="21">
        <f t="shared" si="2"/>
        <v>117.6470588235294</v>
      </c>
    </row>
    <row r="106" spans="1:14" ht="14.25">
      <c r="A106" t="s">
        <v>106</v>
      </c>
      <c r="B106">
        <v>2511</v>
      </c>
      <c r="C106" t="s">
        <v>116</v>
      </c>
      <c r="D106" t="s">
        <v>299</v>
      </c>
      <c r="E106">
        <v>1</v>
      </c>
      <c r="F106">
        <v>16</v>
      </c>
      <c r="H106">
        <v>0.2</v>
      </c>
      <c r="I106">
        <v>0.45</v>
      </c>
      <c r="J106">
        <v>122.4</v>
      </c>
      <c r="K106">
        <v>16</v>
      </c>
      <c r="L106">
        <v>271.9</v>
      </c>
      <c r="N106" s="21">
        <f t="shared" si="2"/>
        <v>117.69032732622289</v>
      </c>
    </row>
    <row r="107" spans="1:14" ht="14.25">
      <c r="A107" t="s">
        <v>106</v>
      </c>
      <c r="B107">
        <v>2511</v>
      </c>
      <c r="C107" t="s">
        <v>117</v>
      </c>
      <c r="D107" t="s">
        <v>299</v>
      </c>
      <c r="E107">
        <v>1</v>
      </c>
      <c r="F107">
        <v>16</v>
      </c>
      <c r="H107">
        <v>0.2</v>
      </c>
      <c r="I107">
        <v>0.45</v>
      </c>
      <c r="J107">
        <v>122.4</v>
      </c>
      <c r="K107">
        <v>16</v>
      </c>
      <c r="L107">
        <v>271.9</v>
      </c>
      <c r="N107" s="21">
        <f t="shared" si="2"/>
        <v>117.69032732622289</v>
      </c>
    </row>
    <row r="108" spans="1:14" ht="14.25">
      <c r="A108" t="s">
        <v>106</v>
      </c>
      <c r="B108">
        <v>2511</v>
      </c>
      <c r="C108" t="s">
        <v>118</v>
      </c>
      <c r="D108" t="s">
        <v>299</v>
      </c>
      <c r="E108">
        <v>1</v>
      </c>
      <c r="F108">
        <v>16</v>
      </c>
      <c r="H108">
        <v>0.2</v>
      </c>
      <c r="I108">
        <v>0.45</v>
      </c>
      <c r="J108">
        <v>122.4</v>
      </c>
      <c r="K108">
        <v>16</v>
      </c>
      <c r="L108">
        <v>271.9</v>
      </c>
      <c r="N108" s="21">
        <f t="shared" si="2"/>
        <v>117.69032732622289</v>
      </c>
    </row>
    <row r="109" spans="1:14" ht="14.25">
      <c r="A109" t="s">
        <v>106</v>
      </c>
      <c r="B109">
        <v>2511</v>
      </c>
      <c r="C109" t="s">
        <v>119</v>
      </c>
      <c r="D109" t="s">
        <v>299</v>
      </c>
      <c r="E109">
        <v>1</v>
      </c>
      <c r="F109">
        <v>16</v>
      </c>
      <c r="H109">
        <v>0.2</v>
      </c>
      <c r="I109">
        <v>0.45</v>
      </c>
      <c r="J109">
        <v>122.4</v>
      </c>
      <c r="K109">
        <v>16</v>
      </c>
      <c r="L109">
        <v>271.9</v>
      </c>
      <c r="N109" s="21">
        <f t="shared" si="2"/>
        <v>117.69032732622289</v>
      </c>
    </row>
    <row r="110" spans="1:14" ht="14.25">
      <c r="A110" t="s">
        <v>106</v>
      </c>
      <c r="B110">
        <v>2511</v>
      </c>
      <c r="C110" t="s">
        <v>120</v>
      </c>
      <c r="D110" t="s">
        <v>299</v>
      </c>
      <c r="E110">
        <v>1</v>
      </c>
      <c r="F110">
        <v>16</v>
      </c>
      <c r="H110">
        <v>0.2</v>
      </c>
      <c r="I110">
        <v>0.45</v>
      </c>
      <c r="J110">
        <v>122.4</v>
      </c>
      <c r="K110">
        <v>16</v>
      </c>
      <c r="L110">
        <v>271.9</v>
      </c>
      <c r="N110" s="21">
        <f t="shared" si="2"/>
        <v>117.69032732622289</v>
      </c>
    </row>
    <row r="111" spans="1:14" ht="14.25">
      <c r="A111" t="s">
        <v>106</v>
      </c>
      <c r="B111">
        <v>2511</v>
      </c>
      <c r="C111" t="s">
        <v>121</v>
      </c>
      <c r="D111" t="s">
        <v>299</v>
      </c>
      <c r="E111">
        <v>1</v>
      </c>
      <c r="F111">
        <v>16</v>
      </c>
      <c r="H111">
        <v>0.2</v>
      </c>
      <c r="I111">
        <v>0.45</v>
      </c>
      <c r="J111">
        <v>122.4</v>
      </c>
      <c r="K111">
        <v>16</v>
      </c>
      <c r="L111">
        <v>271.9</v>
      </c>
      <c r="N111" s="21">
        <f t="shared" si="2"/>
        <v>117.69032732622289</v>
      </c>
    </row>
    <row r="112" spans="1:14" ht="14.25">
      <c r="A112" t="s">
        <v>106</v>
      </c>
      <c r="B112">
        <v>2511</v>
      </c>
      <c r="C112" t="s">
        <v>122</v>
      </c>
      <c r="D112" t="s">
        <v>299</v>
      </c>
      <c r="E112">
        <v>1</v>
      </c>
      <c r="F112">
        <v>17</v>
      </c>
      <c r="H112">
        <v>0.2</v>
      </c>
      <c r="I112">
        <v>0.45</v>
      </c>
      <c r="J112">
        <v>130</v>
      </c>
      <c r="K112">
        <v>17</v>
      </c>
      <c r="L112">
        <v>288.9</v>
      </c>
      <c r="N112" s="21">
        <f t="shared" si="2"/>
        <v>117.68778123918312</v>
      </c>
    </row>
    <row r="113" spans="1:14" ht="14.25">
      <c r="A113" t="s">
        <v>106</v>
      </c>
      <c r="B113">
        <v>2511</v>
      </c>
      <c r="C113" t="s">
        <v>123</v>
      </c>
      <c r="D113" t="s">
        <v>299</v>
      </c>
      <c r="E113">
        <v>1</v>
      </c>
      <c r="F113">
        <v>17</v>
      </c>
      <c r="H113">
        <v>0.2</v>
      </c>
      <c r="I113">
        <v>0.45</v>
      </c>
      <c r="J113">
        <v>130</v>
      </c>
      <c r="K113">
        <v>17</v>
      </c>
      <c r="L113">
        <v>288.9</v>
      </c>
      <c r="N113" s="21">
        <f t="shared" si="2"/>
        <v>117.68778123918312</v>
      </c>
    </row>
    <row r="114" spans="1:12" ht="14.25">
      <c r="A114" t="s">
        <v>124</v>
      </c>
      <c r="B114">
        <v>2512</v>
      </c>
      <c r="C114" t="s">
        <v>125</v>
      </c>
      <c r="D114" t="s">
        <v>299</v>
      </c>
      <c r="E114">
        <v>1</v>
      </c>
      <c r="F114">
        <v>16</v>
      </c>
      <c r="I114">
        <v>0.564</v>
      </c>
      <c r="J114">
        <v>135.6</v>
      </c>
      <c r="K114">
        <v>19.5</v>
      </c>
      <c r="L114">
        <v>240.5</v>
      </c>
    </row>
    <row r="115" spans="1:5" ht="14.25">
      <c r="A115" t="s">
        <v>137</v>
      </c>
      <c r="B115">
        <v>2514</v>
      </c>
      <c r="C115" t="s">
        <v>138</v>
      </c>
      <c r="D115" t="s">
        <v>299</v>
      </c>
      <c r="E115">
        <v>0</v>
      </c>
    </row>
    <row r="116" spans="1:5" ht="14.25">
      <c r="A116" t="s">
        <v>137</v>
      </c>
      <c r="B116">
        <v>2514</v>
      </c>
      <c r="C116" t="s">
        <v>139</v>
      </c>
      <c r="D116" t="s">
        <v>299</v>
      </c>
      <c r="E116">
        <v>0</v>
      </c>
    </row>
    <row r="117" spans="1:12" ht="14.25">
      <c r="A117" t="s">
        <v>217</v>
      </c>
      <c r="B117">
        <v>2516</v>
      </c>
      <c r="C117">
        <v>1</v>
      </c>
      <c r="D117" t="s">
        <v>299</v>
      </c>
      <c r="E117">
        <v>1</v>
      </c>
      <c r="F117">
        <v>374</v>
      </c>
      <c r="H117">
        <v>2.208</v>
      </c>
      <c r="I117">
        <v>0.064</v>
      </c>
      <c r="J117">
        <v>235.6</v>
      </c>
      <c r="K117">
        <v>218.7</v>
      </c>
      <c r="L117">
        <v>3680.7</v>
      </c>
    </row>
    <row r="118" spans="1:12" ht="14.25">
      <c r="A118" t="s">
        <v>217</v>
      </c>
      <c r="B118">
        <v>2516</v>
      </c>
      <c r="C118">
        <v>2</v>
      </c>
      <c r="D118" t="s">
        <v>299</v>
      </c>
      <c r="E118">
        <v>1</v>
      </c>
      <c r="F118">
        <v>0</v>
      </c>
      <c r="H118">
        <v>0.128</v>
      </c>
      <c r="I118">
        <v>0.023</v>
      </c>
      <c r="J118">
        <v>4.9</v>
      </c>
      <c r="K118">
        <v>12.6</v>
      </c>
      <c r="L118">
        <v>212.6</v>
      </c>
    </row>
    <row r="119" spans="1:12" ht="14.25">
      <c r="A119" t="s">
        <v>217</v>
      </c>
      <c r="B119">
        <v>2516</v>
      </c>
      <c r="C119">
        <v>3</v>
      </c>
      <c r="D119" t="s">
        <v>299</v>
      </c>
      <c r="E119">
        <v>1</v>
      </c>
      <c r="F119">
        <v>362</v>
      </c>
      <c r="H119">
        <v>2.124</v>
      </c>
      <c r="I119">
        <v>0.059</v>
      </c>
      <c r="J119">
        <v>208.8</v>
      </c>
      <c r="K119">
        <v>210.4</v>
      </c>
      <c r="L119">
        <v>3539.8</v>
      </c>
    </row>
    <row r="120" spans="1:12" ht="14.25">
      <c r="A120" t="s">
        <v>217</v>
      </c>
      <c r="B120">
        <v>2516</v>
      </c>
      <c r="C120">
        <v>4</v>
      </c>
      <c r="D120" t="s">
        <v>299</v>
      </c>
      <c r="E120">
        <v>1</v>
      </c>
      <c r="F120">
        <v>363</v>
      </c>
      <c r="H120">
        <v>2.176</v>
      </c>
      <c r="I120">
        <v>0.065</v>
      </c>
      <c r="J120">
        <v>235.7</v>
      </c>
      <c r="K120">
        <v>215.5</v>
      </c>
      <c r="L120">
        <v>3626.1</v>
      </c>
    </row>
    <row r="121" spans="1:5" ht="14.25">
      <c r="A121" t="s">
        <v>217</v>
      </c>
      <c r="B121">
        <v>2516</v>
      </c>
      <c r="C121" t="s">
        <v>125</v>
      </c>
      <c r="D121" t="s">
        <v>299</v>
      </c>
      <c r="E121">
        <v>0</v>
      </c>
    </row>
    <row r="122" spans="1:12" ht="14.25">
      <c r="A122" t="s">
        <v>223</v>
      </c>
      <c r="B122">
        <v>2517</v>
      </c>
      <c r="C122">
        <v>3</v>
      </c>
      <c r="D122" t="s">
        <v>299</v>
      </c>
      <c r="E122">
        <v>0.25</v>
      </c>
      <c r="F122">
        <v>0</v>
      </c>
      <c r="H122">
        <v>0.013</v>
      </c>
      <c r="I122">
        <v>0.007</v>
      </c>
      <c r="J122">
        <v>0.15</v>
      </c>
      <c r="K122">
        <v>1.3</v>
      </c>
      <c r="L122">
        <v>22.05</v>
      </c>
    </row>
    <row r="123" spans="1:12" ht="14.25">
      <c r="A123" t="s">
        <v>223</v>
      </c>
      <c r="B123">
        <v>2517</v>
      </c>
      <c r="C123">
        <v>4</v>
      </c>
      <c r="D123" t="s">
        <v>299</v>
      </c>
      <c r="E123">
        <v>1</v>
      </c>
      <c r="F123">
        <v>190</v>
      </c>
      <c r="H123">
        <v>1.209</v>
      </c>
      <c r="I123">
        <v>0.053</v>
      </c>
      <c r="J123">
        <v>106.8</v>
      </c>
      <c r="K123">
        <v>119.7</v>
      </c>
      <c r="L123">
        <v>2014.5</v>
      </c>
    </row>
    <row r="124" spans="1:5" ht="14.25">
      <c r="A124" t="s">
        <v>223</v>
      </c>
      <c r="B124">
        <v>2517</v>
      </c>
      <c r="C124" t="s">
        <v>125</v>
      </c>
      <c r="D124" t="s">
        <v>299</v>
      </c>
      <c r="E124">
        <v>0</v>
      </c>
    </row>
    <row r="125" spans="1:12" ht="14.25">
      <c r="A125" t="s">
        <v>223</v>
      </c>
      <c r="B125">
        <v>2517</v>
      </c>
      <c r="C125" t="s">
        <v>224</v>
      </c>
      <c r="D125" t="s">
        <v>299</v>
      </c>
      <c r="E125">
        <v>1</v>
      </c>
      <c r="F125">
        <v>42</v>
      </c>
      <c r="H125">
        <v>0.2</v>
      </c>
      <c r="I125">
        <v>0.007</v>
      </c>
      <c r="J125">
        <v>2.8</v>
      </c>
      <c r="K125">
        <v>23.8</v>
      </c>
      <c r="L125">
        <v>399.9</v>
      </c>
    </row>
    <row r="126" spans="1:12" ht="14.25">
      <c r="A126" t="s">
        <v>223</v>
      </c>
      <c r="B126">
        <v>2517</v>
      </c>
      <c r="C126" t="s">
        <v>225</v>
      </c>
      <c r="D126" t="s">
        <v>299</v>
      </c>
      <c r="E126">
        <v>1</v>
      </c>
      <c r="F126">
        <v>40</v>
      </c>
      <c r="H126">
        <v>0.2</v>
      </c>
      <c r="I126">
        <v>0.008</v>
      </c>
      <c r="J126">
        <v>3.1</v>
      </c>
      <c r="K126">
        <v>23</v>
      </c>
      <c r="L126">
        <v>386.7</v>
      </c>
    </row>
    <row r="127" spans="1:12" ht="14.25">
      <c r="A127" t="s">
        <v>269</v>
      </c>
      <c r="B127">
        <v>2521</v>
      </c>
      <c r="C127" t="s">
        <v>125</v>
      </c>
      <c r="D127" t="s">
        <v>299</v>
      </c>
      <c r="E127">
        <v>1</v>
      </c>
      <c r="F127">
        <v>42</v>
      </c>
      <c r="H127">
        <v>1</v>
      </c>
      <c r="I127">
        <v>0.485</v>
      </c>
      <c r="J127">
        <v>282.6</v>
      </c>
      <c r="K127">
        <v>47.2</v>
      </c>
      <c r="L127">
        <v>582.7</v>
      </c>
    </row>
    <row r="128" spans="1:12" ht="14.25">
      <c r="A128" t="s">
        <v>178</v>
      </c>
      <c r="B128">
        <v>2527</v>
      </c>
      <c r="C128">
        <v>6</v>
      </c>
      <c r="D128" t="s">
        <v>300</v>
      </c>
      <c r="E128">
        <v>1</v>
      </c>
      <c r="F128">
        <v>107</v>
      </c>
      <c r="H128">
        <v>0.6</v>
      </c>
      <c r="I128">
        <v>0.022</v>
      </c>
      <c r="J128">
        <v>23.5</v>
      </c>
      <c r="K128">
        <v>63.4</v>
      </c>
      <c r="L128">
        <v>1069</v>
      </c>
    </row>
    <row r="129" spans="1:12" ht="14.25">
      <c r="A129" t="s">
        <v>97</v>
      </c>
      <c r="B129">
        <v>2535</v>
      </c>
      <c r="C129">
        <v>1</v>
      </c>
      <c r="D129" t="s">
        <v>300</v>
      </c>
      <c r="E129">
        <v>0.07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0.07</v>
      </c>
    </row>
    <row r="130" spans="1:5" ht="14.25">
      <c r="A130" t="s">
        <v>97</v>
      </c>
      <c r="B130">
        <v>2535</v>
      </c>
      <c r="C130">
        <v>2</v>
      </c>
      <c r="D130" t="s">
        <v>300</v>
      </c>
      <c r="E130">
        <v>0</v>
      </c>
    </row>
    <row r="131" spans="1:12" ht="14.25">
      <c r="A131" t="s">
        <v>74</v>
      </c>
      <c r="B131">
        <v>2539</v>
      </c>
      <c r="C131">
        <v>10001</v>
      </c>
      <c r="D131" t="s">
        <v>301</v>
      </c>
      <c r="E131">
        <v>1</v>
      </c>
      <c r="F131">
        <v>161</v>
      </c>
      <c r="H131">
        <v>0.999</v>
      </c>
      <c r="I131">
        <v>0.006</v>
      </c>
      <c r="J131">
        <v>10</v>
      </c>
      <c r="K131">
        <v>98.9</v>
      </c>
      <c r="L131">
        <v>1665</v>
      </c>
    </row>
    <row r="132" spans="1:12" ht="14.25">
      <c r="A132" t="s">
        <v>74</v>
      </c>
      <c r="B132">
        <v>2539</v>
      </c>
      <c r="C132">
        <v>10002</v>
      </c>
      <c r="D132" t="s">
        <v>301</v>
      </c>
      <c r="E132">
        <v>1</v>
      </c>
      <c r="F132">
        <v>160</v>
      </c>
      <c r="H132">
        <v>1.005</v>
      </c>
      <c r="I132">
        <v>0.006</v>
      </c>
      <c r="J132">
        <v>10</v>
      </c>
      <c r="K132">
        <v>99.5</v>
      </c>
      <c r="L132">
        <v>1674.3</v>
      </c>
    </row>
    <row r="133" spans="1:12" ht="14.25">
      <c r="A133" t="s">
        <v>74</v>
      </c>
      <c r="B133">
        <v>2539</v>
      </c>
      <c r="C133">
        <v>10003</v>
      </c>
      <c r="D133" t="s">
        <v>301</v>
      </c>
      <c r="E133">
        <v>1</v>
      </c>
      <c r="F133">
        <v>167</v>
      </c>
      <c r="H133">
        <v>1.018</v>
      </c>
      <c r="I133">
        <v>0.006</v>
      </c>
      <c r="J133">
        <v>10.2</v>
      </c>
      <c r="K133">
        <v>100.9</v>
      </c>
      <c r="L133">
        <v>1697.2</v>
      </c>
    </row>
    <row r="134" spans="1:5" ht="14.25">
      <c r="A134" t="s">
        <v>195</v>
      </c>
      <c r="B134">
        <v>2549</v>
      </c>
      <c r="C134">
        <v>67</v>
      </c>
      <c r="D134" t="s">
        <v>93</v>
      </c>
      <c r="E134">
        <v>0</v>
      </c>
    </row>
    <row r="135" spans="1:5" ht="14.25">
      <c r="A135" t="s">
        <v>195</v>
      </c>
      <c r="B135">
        <v>2549</v>
      </c>
      <c r="C135">
        <v>68</v>
      </c>
      <c r="D135" t="s">
        <v>93</v>
      </c>
      <c r="E135">
        <v>0</v>
      </c>
    </row>
    <row r="136" spans="1:5" ht="14.25">
      <c r="A136" t="s">
        <v>209</v>
      </c>
      <c r="B136">
        <v>2554</v>
      </c>
      <c r="C136">
        <v>1</v>
      </c>
      <c r="D136" t="s">
        <v>93</v>
      </c>
      <c r="E136">
        <v>0</v>
      </c>
    </row>
    <row r="137" spans="1:5" ht="14.25">
      <c r="A137" t="s">
        <v>209</v>
      </c>
      <c r="B137">
        <v>2554</v>
      </c>
      <c r="C137">
        <v>2</v>
      </c>
      <c r="D137" t="s">
        <v>93</v>
      </c>
      <c r="E137">
        <v>0</v>
      </c>
    </row>
    <row r="138" spans="1:5" ht="14.25">
      <c r="A138" t="s">
        <v>209</v>
      </c>
      <c r="B138">
        <v>2554</v>
      </c>
      <c r="C138">
        <v>3</v>
      </c>
      <c r="D138" t="s">
        <v>93</v>
      </c>
      <c r="E138">
        <v>0</v>
      </c>
    </row>
    <row r="139" spans="1:5" ht="14.25">
      <c r="A139" t="s">
        <v>209</v>
      </c>
      <c r="B139">
        <v>2554</v>
      </c>
      <c r="C139">
        <v>4</v>
      </c>
      <c r="D139" t="s">
        <v>93</v>
      </c>
      <c r="E139">
        <v>0</v>
      </c>
    </row>
    <row r="140" spans="1:5" ht="14.25">
      <c r="A140" t="s">
        <v>218</v>
      </c>
      <c r="B140">
        <v>2594</v>
      </c>
      <c r="C140">
        <v>5</v>
      </c>
      <c r="D140" t="s">
        <v>300</v>
      </c>
      <c r="E140">
        <v>0</v>
      </c>
    </row>
    <row r="141" spans="1:5" ht="14.25">
      <c r="A141" t="s">
        <v>218</v>
      </c>
      <c r="B141">
        <v>2594</v>
      </c>
      <c r="C141">
        <v>6</v>
      </c>
      <c r="D141" t="s">
        <v>300</v>
      </c>
      <c r="E141">
        <v>0</v>
      </c>
    </row>
    <row r="142" spans="1:12" ht="14.25">
      <c r="A142" t="s">
        <v>86</v>
      </c>
      <c r="B142">
        <v>2625</v>
      </c>
      <c r="C142">
        <v>1</v>
      </c>
      <c r="D142" t="s">
        <v>296</v>
      </c>
      <c r="E142">
        <v>1</v>
      </c>
      <c r="F142">
        <v>554</v>
      </c>
      <c r="H142">
        <v>24.5</v>
      </c>
      <c r="I142">
        <v>0.119</v>
      </c>
      <c r="J142">
        <v>650.3</v>
      </c>
      <c r="K142">
        <v>323.9</v>
      </c>
      <c r="L142">
        <v>5464.7</v>
      </c>
    </row>
    <row r="143" spans="1:5" ht="14.25">
      <c r="A143" t="s">
        <v>86</v>
      </c>
      <c r="B143">
        <v>2625</v>
      </c>
      <c r="C143">
        <v>2</v>
      </c>
      <c r="D143" t="s">
        <v>296</v>
      </c>
      <c r="E143">
        <v>0</v>
      </c>
    </row>
    <row r="144" spans="1:5" ht="14.25">
      <c r="A144" t="s">
        <v>187</v>
      </c>
      <c r="B144">
        <v>2628</v>
      </c>
      <c r="C144">
        <v>1</v>
      </c>
      <c r="D144" t="s">
        <v>296</v>
      </c>
      <c r="E144">
        <v>0</v>
      </c>
    </row>
    <row r="145" spans="1:5" ht="14.25">
      <c r="A145" t="s">
        <v>255</v>
      </c>
      <c r="B145">
        <v>2632</v>
      </c>
      <c r="C145">
        <v>1</v>
      </c>
      <c r="D145" t="s">
        <v>296</v>
      </c>
      <c r="E145">
        <v>0</v>
      </c>
    </row>
    <row r="146" spans="1:5" ht="14.25">
      <c r="A146" t="s">
        <v>136</v>
      </c>
      <c r="B146">
        <v>2679</v>
      </c>
      <c r="C146">
        <v>5</v>
      </c>
      <c r="D146" t="s">
        <v>299</v>
      </c>
      <c r="E146">
        <v>0</v>
      </c>
    </row>
    <row r="147" spans="1:5" ht="14.25">
      <c r="A147" t="s">
        <v>247</v>
      </c>
      <c r="B147">
        <v>2682</v>
      </c>
      <c r="C147">
        <v>10</v>
      </c>
      <c r="D147" t="s">
        <v>93</v>
      </c>
      <c r="E147">
        <v>0</v>
      </c>
    </row>
    <row r="148" spans="1:12" ht="14.25">
      <c r="A148" t="s">
        <v>247</v>
      </c>
      <c r="B148">
        <v>2682</v>
      </c>
      <c r="C148">
        <v>20</v>
      </c>
      <c r="D148" t="s">
        <v>93</v>
      </c>
      <c r="E148">
        <v>1</v>
      </c>
      <c r="F148">
        <v>38</v>
      </c>
      <c r="H148">
        <v>0.265</v>
      </c>
      <c r="I148">
        <v>0.11</v>
      </c>
      <c r="J148">
        <v>48.6</v>
      </c>
      <c r="K148">
        <v>26.3</v>
      </c>
      <c r="L148">
        <v>441.8</v>
      </c>
    </row>
    <row r="149" spans="1:5" ht="14.25">
      <c r="A149" t="s">
        <v>247</v>
      </c>
      <c r="B149">
        <v>2682</v>
      </c>
      <c r="C149">
        <v>9</v>
      </c>
      <c r="D149" t="s">
        <v>93</v>
      </c>
      <c r="E149">
        <v>0</v>
      </c>
    </row>
    <row r="150" spans="1:12" ht="14.25">
      <c r="A150" t="s">
        <v>257</v>
      </c>
      <c r="B150">
        <v>6082</v>
      </c>
      <c r="C150">
        <v>1</v>
      </c>
      <c r="D150" t="s">
        <v>93</v>
      </c>
      <c r="E150">
        <v>1</v>
      </c>
      <c r="F150">
        <v>718</v>
      </c>
      <c r="H150">
        <v>3847.1</v>
      </c>
      <c r="I150">
        <v>0.097</v>
      </c>
      <c r="J150">
        <v>643.8</v>
      </c>
      <c r="K150">
        <v>681</v>
      </c>
      <c r="L150">
        <v>6637.3</v>
      </c>
    </row>
    <row r="151" spans="1:5" ht="14.25">
      <c r="A151" t="s">
        <v>264</v>
      </c>
      <c r="B151">
        <v>7146</v>
      </c>
      <c r="C151" t="s">
        <v>265</v>
      </c>
      <c r="D151" t="s">
        <v>299</v>
      </c>
      <c r="E151">
        <v>0</v>
      </c>
    </row>
    <row r="152" spans="1:5" ht="14.25">
      <c r="A152" t="s">
        <v>264</v>
      </c>
      <c r="B152">
        <v>7146</v>
      </c>
      <c r="C152" t="s">
        <v>266</v>
      </c>
      <c r="D152" t="s">
        <v>299</v>
      </c>
      <c r="E152">
        <v>0</v>
      </c>
    </row>
    <row r="153" spans="1:5" ht="14.25">
      <c r="A153" t="s">
        <v>264</v>
      </c>
      <c r="B153">
        <v>7146</v>
      </c>
      <c r="C153" t="s">
        <v>267</v>
      </c>
      <c r="D153" t="s">
        <v>299</v>
      </c>
      <c r="E153">
        <v>0</v>
      </c>
    </row>
    <row r="154" spans="1:5" ht="14.25">
      <c r="A154" t="s">
        <v>264</v>
      </c>
      <c r="B154">
        <v>7146</v>
      </c>
      <c r="C154" t="s">
        <v>143</v>
      </c>
      <c r="D154" t="s">
        <v>299</v>
      </c>
      <c r="E154">
        <v>0</v>
      </c>
    </row>
    <row r="155" spans="1:12" ht="14.25">
      <c r="A155" t="s">
        <v>264</v>
      </c>
      <c r="B155">
        <v>7146</v>
      </c>
      <c r="C155" t="s">
        <v>268</v>
      </c>
      <c r="D155" t="s">
        <v>299</v>
      </c>
      <c r="E155">
        <v>1</v>
      </c>
      <c r="F155">
        <v>10</v>
      </c>
      <c r="I155">
        <v>0.789</v>
      </c>
      <c r="J155">
        <v>117.8</v>
      </c>
      <c r="K155">
        <v>12.1</v>
      </c>
      <c r="L155">
        <v>149.3</v>
      </c>
    </row>
    <row r="156" spans="1:12" ht="14.25">
      <c r="A156" t="s">
        <v>243</v>
      </c>
      <c r="B156">
        <v>7314</v>
      </c>
      <c r="C156">
        <v>1</v>
      </c>
      <c r="D156" t="s">
        <v>299</v>
      </c>
      <c r="E156">
        <v>1</v>
      </c>
      <c r="F156">
        <v>87</v>
      </c>
      <c r="H156">
        <v>0.649</v>
      </c>
      <c r="I156">
        <v>0.026</v>
      </c>
      <c r="J156">
        <v>28.1</v>
      </c>
      <c r="K156">
        <v>64.3</v>
      </c>
      <c r="L156">
        <v>1081.7</v>
      </c>
    </row>
    <row r="157" spans="1:5" ht="14.25">
      <c r="A157" t="s">
        <v>140</v>
      </c>
      <c r="B157">
        <v>7869</v>
      </c>
      <c r="C157" t="s">
        <v>141</v>
      </c>
      <c r="D157" t="s">
        <v>299</v>
      </c>
      <c r="E157">
        <v>0</v>
      </c>
    </row>
    <row r="158" spans="1:12" ht="14.25">
      <c r="A158" t="s">
        <v>140</v>
      </c>
      <c r="B158">
        <v>7869</v>
      </c>
      <c r="C158" t="s">
        <v>142</v>
      </c>
      <c r="D158" t="s">
        <v>299</v>
      </c>
      <c r="E158">
        <v>1</v>
      </c>
      <c r="F158">
        <v>41</v>
      </c>
      <c r="H158">
        <v>0.2</v>
      </c>
      <c r="I158">
        <v>0.007</v>
      </c>
      <c r="J158">
        <v>2.8</v>
      </c>
      <c r="K158">
        <v>23.8</v>
      </c>
      <c r="L158">
        <v>401.1</v>
      </c>
    </row>
    <row r="159" spans="1:12" ht="14.25">
      <c r="A159" t="s">
        <v>140</v>
      </c>
      <c r="B159">
        <v>7869</v>
      </c>
      <c r="C159" t="s">
        <v>143</v>
      </c>
      <c r="D159" t="s">
        <v>299</v>
      </c>
      <c r="E159">
        <v>1</v>
      </c>
      <c r="F159">
        <v>40</v>
      </c>
      <c r="H159">
        <v>0.2</v>
      </c>
      <c r="I159">
        <v>0.007</v>
      </c>
      <c r="J159">
        <v>2.8</v>
      </c>
      <c r="K159">
        <v>24.1</v>
      </c>
      <c r="L159">
        <v>405.6</v>
      </c>
    </row>
    <row r="160" spans="1:12" ht="14.25">
      <c r="A160" t="s">
        <v>261</v>
      </c>
      <c r="B160">
        <v>7909</v>
      </c>
      <c r="C160" t="s">
        <v>262</v>
      </c>
      <c r="D160" t="s">
        <v>298</v>
      </c>
      <c r="E160">
        <v>1</v>
      </c>
      <c r="F160">
        <v>43</v>
      </c>
      <c r="H160">
        <v>0.241</v>
      </c>
      <c r="I160">
        <v>0.009</v>
      </c>
      <c r="J160">
        <v>3.6</v>
      </c>
      <c r="K160">
        <v>23.8</v>
      </c>
      <c r="L160">
        <v>401.3</v>
      </c>
    </row>
    <row r="161" spans="1:12" ht="14.25">
      <c r="A161" t="s">
        <v>261</v>
      </c>
      <c r="B161">
        <v>7909</v>
      </c>
      <c r="C161" t="s">
        <v>263</v>
      </c>
      <c r="D161" t="s">
        <v>298</v>
      </c>
      <c r="E161">
        <v>1</v>
      </c>
      <c r="F161">
        <v>40</v>
      </c>
      <c r="H161">
        <v>0.232</v>
      </c>
      <c r="I161">
        <v>0.009</v>
      </c>
      <c r="J161">
        <v>3.5</v>
      </c>
      <c r="K161">
        <v>23</v>
      </c>
      <c r="L161">
        <v>386.3</v>
      </c>
    </row>
    <row r="162" spans="1:12" ht="14.25">
      <c r="A162" t="s">
        <v>1</v>
      </c>
      <c r="B162">
        <v>7910</v>
      </c>
      <c r="C162">
        <v>2301</v>
      </c>
      <c r="D162" t="s">
        <v>298</v>
      </c>
      <c r="E162">
        <v>1</v>
      </c>
      <c r="F162">
        <v>43</v>
      </c>
      <c r="H162">
        <v>0.256</v>
      </c>
      <c r="I162">
        <v>0.009</v>
      </c>
      <c r="J162">
        <v>3.8</v>
      </c>
      <c r="K162">
        <v>25.4</v>
      </c>
      <c r="L162">
        <v>427.1</v>
      </c>
    </row>
    <row r="163" spans="1:12" ht="14.25">
      <c r="A163" t="s">
        <v>1</v>
      </c>
      <c r="B163">
        <v>7910</v>
      </c>
      <c r="C163">
        <v>2302</v>
      </c>
      <c r="D163" t="s">
        <v>298</v>
      </c>
      <c r="E163">
        <v>1</v>
      </c>
      <c r="F163">
        <v>43</v>
      </c>
      <c r="H163">
        <v>0.261</v>
      </c>
      <c r="I163">
        <v>0.009</v>
      </c>
      <c r="J163">
        <v>3.9</v>
      </c>
      <c r="K163">
        <v>25.8</v>
      </c>
      <c r="L163">
        <v>434.4</v>
      </c>
    </row>
    <row r="164" spans="1:12" ht="14.25">
      <c r="A164" t="s">
        <v>88</v>
      </c>
      <c r="B164">
        <v>7912</v>
      </c>
      <c r="C164" t="s">
        <v>89</v>
      </c>
      <c r="D164" t="s">
        <v>299</v>
      </c>
      <c r="E164">
        <v>1</v>
      </c>
      <c r="F164">
        <v>46</v>
      </c>
      <c r="H164">
        <v>0.265</v>
      </c>
      <c r="I164">
        <v>0.008</v>
      </c>
      <c r="J164">
        <v>3.5</v>
      </c>
      <c r="K164">
        <v>26.2</v>
      </c>
      <c r="L164">
        <v>441.4</v>
      </c>
    </row>
    <row r="165" spans="1:12" ht="14.25">
      <c r="A165" t="s">
        <v>184</v>
      </c>
      <c r="B165">
        <v>7913</v>
      </c>
      <c r="C165" t="s">
        <v>185</v>
      </c>
      <c r="D165" t="s">
        <v>298</v>
      </c>
      <c r="E165">
        <v>1</v>
      </c>
      <c r="F165">
        <v>42</v>
      </c>
      <c r="H165">
        <v>0.251</v>
      </c>
      <c r="I165">
        <v>0.01</v>
      </c>
      <c r="J165">
        <v>4.2</v>
      </c>
      <c r="K165">
        <v>24.8</v>
      </c>
      <c r="L165">
        <v>417.9</v>
      </c>
    </row>
    <row r="166" spans="1:12" ht="14.25">
      <c r="A166" t="s">
        <v>184</v>
      </c>
      <c r="B166">
        <v>7913</v>
      </c>
      <c r="C166" t="s">
        <v>186</v>
      </c>
      <c r="D166" t="s">
        <v>298</v>
      </c>
      <c r="E166">
        <v>1</v>
      </c>
      <c r="F166">
        <v>42</v>
      </c>
      <c r="H166">
        <v>0.259</v>
      </c>
      <c r="I166">
        <v>0.008</v>
      </c>
      <c r="J166">
        <v>3.5</v>
      </c>
      <c r="K166">
        <v>25.7</v>
      </c>
      <c r="L166">
        <v>432.3</v>
      </c>
    </row>
    <row r="167" spans="1:12" ht="14.25">
      <c r="A167" t="s">
        <v>179</v>
      </c>
      <c r="B167">
        <v>7914</v>
      </c>
      <c r="C167" t="s">
        <v>180</v>
      </c>
      <c r="D167" t="s">
        <v>298</v>
      </c>
      <c r="E167">
        <v>1</v>
      </c>
      <c r="F167">
        <v>42</v>
      </c>
      <c r="H167">
        <v>0.255</v>
      </c>
      <c r="I167">
        <v>0.008</v>
      </c>
      <c r="J167">
        <v>3.4</v>
      </c>
      <c r="K167">
        <v>25.2</v>
      </c>
      <c r="L167">
        <v>424.7</v>
      </c>
    </row>
    <row r="168" spans="1:12" ht="14.25">
      <c r="A168" t="s">
        <v>179</v>
      </c>
      <c r="B168">
        <v>7914</v>
      </c>
      <c r="C168" t="s">
        <v>181</v>
      </c>
      <c r="D168" t="s">
        <v>298</v>
      </c>
      <c r="E168">
        <v>1</v>
      </c>
      <c r="F168">
        <v>42</v>
      </c>
      <c r="H168">
        <v>0.256</v>
      </c>
      <c r="I168">
        <v>0.008</v>
      </c>
      <c r="J168">
        <v>3.4</v>
      </c>
      <c r="K168">
        <v>25.4</v>
      </c>
      <c r="L168">
        <v>427.1</v>
      </c>
    </row>
    <row r="169" spans="1:12" ht="14.25">
      <c r="A169" t="s">
        <v>215</v>
      </c>
      <c r="B169">
        <v>7915</v>
      </c>
      <c r="C169" t="s">
        <v>216</v>
      </c>
      <c r="D169" t="s">
        <v>298</v>
      </c>
      <c r="E169">
        <v>1</v>
      </c>
      <c r="F169">
        <v>45</v>
      </c>
      <c r="H169">
        <v>0.266</v>
      </c>
      <c r="I169">
        <v>0.008</v>
      </c>
      <c r="J169">
        <v>3.5</v>
      </c>
      <c r="K169">
        <v>26.3</v>
      </c>
      <c r="L169">
        <v>443.2</v>
      </c>
    </row>
    <row r="170" spans="1:12" ht="14.25">
      <c r="A170" t="s">
        <v>246</v>
      </c>
      <c r="B170">
        <v>8006</v>
      </c>
      <c r="C170">
        <v>1</v>
      </c>
      <c r="D170" t="s">
        <v>296</v>
      </c>
      <c r="E170">
        <v>1</v>
      </c>
      <c r="F170">
        <v>339</v>
      </c>
      <c r="H170">
        <v>30.499</v>
      </c>
      <c r="I170">
        <v>0.116</v>
      </c>
      <c r="J170">
        <v>400.4</v>
      </c>
      <c r="K170">
        <v>206.3</v>
      </c>
      <c r="L170">
        <v>3452</v>
      </c>
    </row>
    <row r="171" spans="1:12" ht="14.25">
      <c r="A171" t="s">
        <v>246</v>
      </c>
      <c r="B171">
        <v>8006</v>
      </c>
      <c r="C171">
        <v>2</v>
      </c>
      <c r="D171" t="s">
        <v>296</v>
      </c>
      <c r="E171">
        <v>1</v>
      </c>
      <c r="F171">
        <v>329</v>
      </c>
      <c r="H171">
        <v>1.896</v>
      </c>
      <c r="I171">
        <v>0.103</v>
      </c>
      <c r="J171">
        <v>325.4</v>
      </c>
      <c r="K171">
        <v>187.7</v>
      </c>
      <c r="L171">
        <v>3159.2</v>
      </c>
    </row>
    <row r="172" spans="1:5" ht="14.25">
      <c r="A172" t="s">
        <v>188</v>
      </c>
      <c r="B172">
        <v>8007</v>
      </c>
      <c r="C172" t="s">
        <v>189</v>
      </c>
      <c r="D172" t="s">
        <v>299</v>
      </c>
      <c r="E172">
        <v>0</v>
      </c>
    </row>
    <row r="173" spans="1:5" ht="14.25">
      <c r="A173" t="s">
        <v>188</v>
      </c>
      <c r="B173">
        <v>8007</v>
      </c>
      <c r="C173" t="s">
        <v>190</v>
      </c>
      <c r="D173" t="s">
        <v>299</v>
      </c>
      <c r="E173">
        <v>0</v>
      </c>
    </row>
    <row r="174" spans="1:5" ht="14.25">
      <c r="A174" t="s">
        <v>188</v>
      </c>
      <c r="B174">
        <v>8007</v>
      </c>
      <c r="C174" t="s">
        <v>191</v>
      </c>
      <c r="D174" t="s">
        <v>299</v>
      </c>
      <c r="E174">
        <v>0</v>
      </c>
    </row>
    <row r="175" spans="1:5" ht="14.25">
      <c r="A175" t="s">
        <v>188</v>
      </c>
      <c r="B175">
        <v>8007</v>
      </c>
      <c r="C175" t="s">
        <v>107</v>
      </c>
      <c r="D175" t="s">
        <v>299</v>
      </c>
      <c r="E175">
        <v>0</v>
      </c>
    </row>
    <row r="176" spans="1:5" ht="14.25">
      <c r="A176" t="s">
        <v>188</v>
      </c>
      <c r="B176">
        <v>8007</v>
      </c>
      <c r="C176" t="s">
        <v>109</v>
      </c>
      <c r="D176" t="s">
        <v>299</v>
      </c>
      <c r="E176">
        <v>0</v>
      </c>
    </row>
    <row r="177" spans="1:5" ht="14.25">
      <c r="A177" t="s">
        <v>188</v>
      </c>
      <c r="B177">
        <v>8007</v>
      </c>
      <c r="C177" t="s">
        <v>110</v>
      </c>
      <c r="D177" t="s">
        <v>299</v>
      </c>
      <c r="E177">
        <v>0</v>
      </c>
    </row>
    <row r="178" spans="1:5" ht="14.25">
      <c r="A178" t="s">
        <v>188</v>
      </c>
      <c r="B178">
        <v>8007</v>
      </c>
      <c r="C178" t="s">
        <v>111</v>
      </c>
      <c r="D178" t="s">
        <v>299</v>
      </c>
      <c r="E178">
        <v>0</v>
      </c>
    </row>
    <row r="179" spans="1:5" ht="14.25">
      <c r="A179" t="s">
        <v>188</v>
      </c>
      <c r="B179">
        <v>8007</v>
      </c>
      <c r="C179" t="s">
        <v>112</v>
      </c>
      <c r="D179" t="s">
        <v>299</v>
      </c>
      <c r="E179">
        <v>0</v>
      </c>
    </row>
    <row r="180" spans="1:5" ht="14.25">
      <c r="A180" t="s">
        <v>188</v>
      </c>
      <c r="B180">
        <v>8007</v>
      </c>
      <c r="C180" t="s">
        <v>113</v>
      </c>
      <c r="D180" t="s">
        <v>299</v>
      </c>
      <c r="E180">
        <v>0</v>
      </c>
    </row>
    <row r="181" spans="1:5" ht="14.25">
      <c r="A181" t="s">
        <v>188</v>
      </c>
      <c r="B181">
        <v>8007</v>
      </c>
      <c r="C181" t="s">
        <v>114</v>
      </c>
      <c r="D181" t="s">
        <v>299</v>
      </c>
      <c r="E181">
        <v>0</v>
      </c>
    </row>
    <row r="182" spans="1:12" ht="14.25">
      <c r="A182" t="s">
        <v>188</v>
      </c>
      <c r="B182">
        <v>8007</v>
      </c>
      <c r="C182" t="s">
        <v>115</v>
      </c>
      <c r="D182" t="s">
        <v>299</v>
      </c>
      <c r="E182">
        <v>1</v>
      </c>
      <c r="F182">
        <v>10</v>
      </c>
      <c r="H182">
        <v>0.3</v>
      </c>
      <c r="I182">
        <v>0.349</v>
      </c>
      <c r="J182">
        <v>63.4</v>
      </c>
      <c r="K182">
        <v>14.7</v>
      </c>
      <c r="L182">
        <v>181.8</v>
      </c>
    </row>
    <row r="183" spans="1:12" ht="14.25">
      <c r="A183" t="s">
        <v>188</v>
      </c>
      <c r="B183">
        <v>8007</v>
      </c>
      <c r="C183" t="s">
        <v>116</v>
      </c>
      <c r="D183" t="s">
        <v>299</v>
      </c>
      <c r="E183">
        <v>1</v>
      </c>
      <c r="F183">
        <v>10</v>
      </c>
      <c r="H183">
        <v>0.3</v>
      </c>
      <c r="I183">
        <v>0.349</v>
      </c>
      <c r="J183">
        <v>63.4</v>
      </c>
      <c r="K183">
        <v>14.7</v>
      </c>
      <c r="L183">
        <v>181.8</v>
      </c>
    </row>
    <row r="184" spans="1:5" ht="14.25">
      <c r="A184" t="s">
        <v>188</v>
      </c>
      <c r="B184">
        <v>8007</v>
      </c>
      <c r="C184" t="s">
        <v>117</v>
      </c>
      <c r="D184" t="s">
        <v>299</v>
      </c>
      <c r="E184">
        <v>0</v>
      </c>
    </row>
    <row r="185" spans="1:5" ht="14.25">
      <c r="A185" t="s">
        <v>188</v>
      </c>
      <c r="B185">
        <v>8007</v>
      </c>
      <c r="C185" t="s">
        <v>118</v>
      </c>
      <c r="D185" t="s">
        <v>299</v>
      </c>
      <c r="E185">
        <v>0</v>
      </c>
    </row>
    <row r="186" spans="1:5" ht="14.25">
      <c r="A186" t="s">
        <v>188</v>
      </c>
      <c r="B186">
        <v>8007</v>
      </c>
      <c r="C186" t="s">
        <v>119</v>
      </c>
      <c r="D186" t="s">
        <v>299</v>
      </c>
      <c r="E186">
        <v>0</v>
      </c>
    </row>
    <row r="187" spans="1:5" ht="14.25">
      <c r="A187" t="s">
        <v>188</v>
      </c>
      <c r="B187">
        <v>8007</v>
      </c>
      <c r="C187" t="s">
        <v>120</v>
      </c>
      <c r="D187" t="s">
        <v>299</v>
      </c>
      <c r="E187">
        <v>0</v>
      </c>
    </row>
    <row r="188" spans="1:5" ht="14.25">
      <c r="A188" t="s">
        <v>188</v>
      </c>
      <c r="B188">
        <v>8007</v>
      </c>
      <c r="C188" t="s">
        <v>121</v>
      </c>
      <c r="D188" t="s">
        <v>299</v>
      </c>
      <c r="E188">
        <v>0</v>
      </c>
    </row>
    <row r="189" spans="1:5" ht="14.25">
      <c r="A189" t="s">
        <v>188</v>
      </c>
      <c r="B189">
        <v>8007</v>
      </c>
      <c r="C189" t="s">
        <v>122</v>
      </c>
      <c r="D189" t="s">
        <v>299</v>
      </c>
      <c r="E189">
        <v>0</v>
      </c>
    </row>
    <row r="190" spans="1:5" ht="14.25">
      <c r="A190" t="s">
        <v>188</v>
      </c>
      <c r="B190">
        <v>8007</v>
      </c>
      <c r="C190" t="s">
        <v>123</v>
      </c>
      <c r="D190" t="s">
        <v>299</v>
      </c>
      <c r="E190">
        <v>0</v>
      </c>
    </row>
    <row r="191" spans="1:5" ht="14.25">
      <c r="A191" t="s">
        <v>188</v>
      </c>
      <c r="B191">
        <v>8007</v>
      </c>
      <c r="C191" t="s">
        <v>138</v>
      </c>
      <c r="D191" t="s">
        <v>299</v>
      </c>
      <c r="E191">
        <v>0</v>
      </c>
    </row>
    <row r="192" spans="1:12" ht="14.25">
      <c r="A192" t="s">
        <v>226</v>
      </c>
      <c r="B192">
        <v>8053</v>
      </c>
      <c r="C192" t="s">
        <v>227</v>
      </c>
      <c r="D192" t="s">
        <v>298</v>
      </c>
      <c r="E192">
        <v>1</v>
      </c>
      <c r="F192">
        <v>40</v>
      </c>
      <c r="H192">
        <v>0.244</v>
      </c>
      <c r="I192">
        <v>0.009</v>
      </c>
      <c r="J192">
        <v>3.7</v>
      </c>
      <c r="K192">
        <v>24.2</v>
      </c>
      <c r="L192">
        <v>406.7</v>
      </c>
    </row>
    <row r="193" spans="1:5" ht="14.25">
      <c r="A193" t="s">
        <v>60</v>
      </c>
      <c r="B193">
        <v>8906</v>
      </c>
      <c r="C193">
        <v>20</v>
      </c>
      <c r="D193" t="s">
        <v>298</v>
      </c>
      <c r="E193">
        <v>0</v>
      </c>
    </row>
    <row r="194" spans="1:12" ht="14.25">
      <c r="A194" t="s">
        <v>60</v>
      </c>
      <c r="B194">
        <v>8906</v>
      </c>
      <c r="C194" t="s">
        <v>61</v>
      </c>
      <c r="D194" t="s">
        <v>298</v>
      </c>
      <c r="E194">
        <v>1</v>
      </c>
      <c r="F194">
        <v>351</v>
      </c>
      <c r="H194">
        <v>1.055</v>
      </c>
      <c r="I194">
        <v>0.076</v>
      </c>
      <c r="J194">
        <v>133.7</v>
      </c>
      <c r="K194">
        <v>104.512</v>
      </c>
      <c r="L194">
        <v>1758.7</v>
      </c>
    </row>
    <row r="195" spans="1:12" ht="14.25">
      <c r="A195" t="s">
        <v>60</v>
      </c>
      <c r="B195">
        <v>8906</v>
      </c>
      <c r="C195" t="s">
        <v>63</v>
      </c>
      <c r="D195" t="s">
        <v>298</v>
      </c>
      <c r="E195">
        <v>1</v>
      </c>
      <c r="F195">
        <v>351</v>
      </c>
      <c r="H195">
        <v>1.019</v>
      </c>
      <c r="I195">
        <v>0.08</v>
      </c>
      <c r="J195">
        <v>135.8</v>
      </c>
      <c r="K195">
        <v>100.888</v>
      </c>
      <c r="L195">
        <v>1697.7</v>
      </c>
    </row>
    <row r="196" spans="1:5" ht="14.25">
      <c r="A196" t="s">
        <v>60</v>
      </c>
      <c r="B196">
        <v>8906</v>
      </c>
      <c r="C196" t="s">
        <v>64</v>
      </c>
      <c r="D196" t="s">
        <v>298</v>
      </c>
      <c r="E196">
        <v>0</v>
      </c>
    </row>
    <row r="197" spans="1:5" ht="14.25">
      <c r="A197" t="s">
        <v>60</v>
      </c>
      <c r="B197">
        <v>8906</v>
      </c>
      <c r="C197" t="s">
        <v>66</v>
      </c>
      <c r="D197" t="s">
        <v>298</v>
      </c>
      <c r="E197">
        <v>0</v>
      </c>
    </row>
    <row r="198" spans="1:12" ht="14.25">
      <c r="A198" t="s">
        <v>60</v>
      </c>
      <c r="B198">
        <v>8906</v>
      </c>
      <c r="C198" t="s">
        <v>67</v>
      </c>
      <c r="D198" t="s">
        <v>298</v>
      </c>
      <c r="E198">
        <v>1</v>
      </c>
      <c r="F198">
        <v>389</v>
      </c>
      <c r="H198">
        <v>1.105</v>
      </c>
      <c r="I198">
        <v>0.086</v>
      </c>
      <c r="J198">
        <v>158.4</v>
      </c>
      <c r="K198">
        <v>109.455</v>
      </c>
      <c r="L198">
        <v>1841.7</v>
      </c>
    </row>
    <row r="199" spans="1:12" ht="14.25">
      <c r="A199" t="s">
        <v>60</v>
      </c>
      <c r="B199">
        <v>8906</v>
      </c>
      <c r="C199" t="s">
        <v>69</v>
      </c>
      <c r="D199" t="s">
        <v>298</v>
      </c>
      <c r="E199">
        <v>1</v>
      </c>
      <c r="F199">
        <v>389</v>
      </c>
      <c r="H199">
        <v>1.112</v>
      </c>
      <c r="I199">
        <v>0.068</v>
      </c>
      <c r="J199">
        <v>126</v>
      </c>
      <c r="K199">
        <v>110.145</v>
      </c>
      <c r="L199">
        <v>1853.3</v>
      </c>
    </row>
    <row r="200" spans="1:5" ht="14.25">
      <c r="A200" t="s">
        <v>60</v>
      </c>
      <c r="B200">
        <v>8906</v>
      </c>
      <c r="C200" t="s">
        <v>11</v>
      </c>
      <c r="D200" t="s">
        <v>298</v>
      </c>
      <c r="E200">
        <v>0</v>
      </c>
    </row>
    <row r="201" spans="1:12" ht="14.25">
      <c r="A201" t="s">
        <v>228</v>
      </c>
      <c r="B201">
        <v>10025</v>
      </c>
      <c r="C201" t="s">
        <v>229</v>
      </c>
      <c r="D201" s="20"/>
      <c r="E201">
        <v>1</v>
      </c>
      <c r="G201">
        <v>339</v>
      </c>
      <c r="I201">
        <v>0.591</v>
      </c>
      <c r="J201">
        <v>256.8</v>
      </c>
      <c r="L201">
        <v>434.3</v>
      </c>
    </row>
    <row r="202" spans="1:5" ht="14.25">
      <c r="A202" t="s">
        <v>228</v>
      </c>
      <c r="B202">
        <v>10025</v>
      </c>
      <c r="C202" t="s">
        <v>230</v>
      </c>
      <c r="D202" s="20"/>
      <c r="E202">
        <v>0</v>
      </c>
    </row>
    <row r="203" spans="1:12" ht="14.25">
      <c r="A203" t="s">
        <v>228</v>
      </c>
      <c r="B203">
        <v>10025</v>
      </c>
      <c r="C203" t="s">
        <v>231</v>
      </c>
      <c r="D203" s="20"/>
      <c r="E203">
        <v>1</v>
      </c>
      <c r="G203">
        <v>271</v>
      </c>
      <c r="I203">
        <v>0.215</v>
      </c>
      <c r="J203">
        <v>83</v>
      </c>
      <c r="L203">
        <v>385.8</v>
      </c>
    </row>
    <row r="204" spans="1:5" ht="14.25">
      <c r="A204" t="s">
        <v>96</v>
      </c>
      <c r="B204">
        <v>10190</v>
      </c>
      <c r="C204">
        <v>1</v>
      </c>
      <c r="D204" t="s">
        <v>301</v>
      </c>
      <c r="E204">
        <v>0</v>
      </c>
    </row>
    <row r="205" spans="1:13" ht="14.25">
      <c r="A205" t="s">
        <v>81</v>
      </c>
      <c r="B205">
        <v>10464</v>
      </c>
      <c r="C205" t="s">
        <v>82</v>
      </c>
      <c r="D205" t="s">
        <v>297</v>
      </c>
      <c r="E205">
        <v>1</v>
      </c>
      <c r="G205">
        <v>166</v>
      </c>
      <c r="H205">
        <v>0</v>
      </c>
      <c r="I205">
        <v>0.149</v>
      </c>
      <c r="J205">
        <v>39.046</v>
      </c>
      <c r="K205" s="22">
        <v>0</v>
      </c>
      <c r="L205">
        <v>262.9</v>
      </c>
      <c r="M205">
        <v>27.99</v>
      </c>
    </row>
    <row r="206" spans="1:13" ht="14.25">
      <c r="A206" t="s">
        <v>81</v>
      </c>
      <c r="B206">
        <v>10464</v>
      </c>
      <c r="C206" t="s">
        <v>84</v>
      </c>
      <c r="D206" t="s">
        <v>297</v>
      </c>
      <c r="E206">
        <v>1</v>
      </c>
      <c r="G206">
        <v>165</v>
      </c>
      <c r="H206">
        <v>0</v>
      </c>
      <c r="I206">
        <v>0.149</v>
      </c>
      <c r="J206">
        <v>38.808</v>
      </c>
      <c r="K206" s="22">
        <v>0</v>
      </c>
      <c r="L206">
        <v>261.3</v>
      </c>
      <c r="M206">
        <v>27.82</v>
      </c>
    </row>
    <row r="207" spans="1:13" ht="14.25">
      <c r="A207" t="s">
        <v>81</v>
      </c>
      <c r="B207">
        <v>10464</v>
      </c>
      <c r="C207" t="s">
        <v>85</v>
      </c>
      <c r="D207" t="s">
        <v>297</v>
      </c>
      <c r="E207">
        <v>1</v>
      </c>
      <c r="G207">
        <v>166</v>
      </c>
      <c r="H207">
        <v>0</v>
      </c>
      <c r="I207">
        <v>0.149</v>
      </c>
      <c r="J207">
        <v>39.046</v>
      </c>
      <c r="K207" s="22">
        <v>0</v>
      </c>
      <c r="L207">
        <v>262.9</v>
      </c>
      <c r="M207">
        <v>27.99</v>
      </c>
    </row>
    <row r="208" spans="1:5" ht="14.25">
      <c r="A208" t="s">
        <v>73</v>
      </c>
      <c r="B208">
        <v>10617</v>
      </c>
      <c r="C208">
        <v>1</v>
      </c>
      <c r="D208" t="s">
        <v>297</v>
      </c>
      <c r="E208">
        <v>0</v>
      </c>
    </row>
    <row r="209" spans="1:12" ht="14.25">
      <c r="A209" t="s">
        <v>17</v>
      </c>
      <c r="B209">
        <v>10619</v>
      </c>
      <c r="C209">
        <v>1</v>
      </c>
      <c r="D209" t="s">
        <v>94</v>
      </c>
      <c r="E209">
        <v>1</v>
      </c>
      <c r="F209">
        <v>62</v>
      </c>
      <c r="H209">
        <v>0.291</v>
      </c>
      <c r="I209">
        <v>0.029</v>
      </c>
      <c r="J209">
        <v>14.1</v>
      </c>
      <c r="K209">
        <v>28.9</v>
      </c>
      <c r="L209">
        <v>485.5</v>
      </c>
    </row>
    <row r="210" spans="1:5" ht="14.25">
      <c r="A210" t="s">
        <v>95</v>
      </c>
      <c r="B210">
        <v>10620</v>
      </c>
      <c r="C210">
        <v>1</v>
      </c>
      <c r="D210" t="s">
        <v>297</v>
      </c>
      <c r="E210">
        <v>0</v>
      </c>
    </row>
    <row r="211" spans="1:5" ht="14.25">
      <c r="A211" t="s">
        <v>259</v>
      </c>
      <c r="B211">
        <v>10621</v>
      </c>
      <c r="C211">
        <v>1</v>
      </c>
      <c r="D211" t="s">
        <v>300</v>
      </c>
      <c r="E211">
        <v>0</v>
      </c>
    </row>
    <row r="212" spans="1:12" ht="14.25">
      <c r="A212" t="s">
        <v>250</v>
      </c>
      <c r="B212">
        <v>10725</v>
      </c>
      <c r="C212" t="s">
        <v>251</v>
      </c>
      <c r="D212" t="s">
        <v>301</v>
      </c>
      <c r="E212">
        <v>1</v>
      </c>
      <c r="F212">
        <v>121</v>
      </c>
      <c r="H212">
        <v>0.545</v>
      </c>
      <c r="I212">
        <v>0.07</v>
      </c>
      <c r="J212">
        <v>63.6</v>
      </c>
      <c r="K212">
        <v>54</v>
      </c>
      <c r="L212">
        <v>908.9</v>
      </c>
    </row>
    <row r="213" spans="1:12" ht="14.25">
      <c r="A213" t="s">
        <v>250</v>
      </c>
      <c r="B213">
        <v>10725</v>
      </c>
      <c r="C213" t="s">
        <v>252</v>
      </c>
      <c r="D213" t="s">
        <v>301</v>
      </c>
      <c r="E213">
        <v>1</v>
      </c>
      <c r="F213">
        <v>123</v>
      </c>
      <c r="H213">
        <v>0.607</v>
      </c>
      <c r="I213">
        <v>0.025</v>
      </c>
      <c r="J213">
        <v>25.3</v>
      </c>
      <c r="K213">
        <v>60.1</v>
      </c>
      <c r="L213">
        <v>1011</v>
      </c>
    </row>
    <row r="214" spans="1:12" ht="14.25">
      <c r="A214" t="s">
        <v>250</v>
      </c>
      <c r="B214">
        <v>10725</v>
      </c>
      <c r="C214" t="s">
        <v>254</v>
      </c>
      <c r="D214" t="s">
        <v>301</v>
      </c>
      <c r="E214">
        <v>1</v>
      </c>
      <c r="F214">
        <v>123</v>
      </c>
      <c r="H214">
        <v>0.613</v>
      </c>
      <c r="I214">
        <v>0.026</v>
      </c>
      <c r="J214">
        <v>26.6</v>
      </c>
      <c r="K214">
        <v>60.7</v>
      </c>
      <c r="L214">
        <v>1021.4</v>
      </c>
    </row>
    <row r="215" spans="1:5" ht="14.25">
      <c r="A215" t="s">
        <v>16</v>
      </c>
      <c r="B215">
        <v>10803</v>
      </c>
      <c r="C215">
        <v>1</v>
      </c>
      <c r="D215" t="s">
        <v>297</v>
      </c>
      <c r="E215">
        <v>0</v>
      </c>
    </row>
    <row r="216" spans="1:5" ht="14.25">
      <c r="A216" t="s">
        <v>16</v>
      </c>
      <c r="B216">
        <v>10803</v>
      </c>
      <c r="C216">
        <v>2</v>
      </c>
      <c r="D216" t="s">
        <v>297</v>
      </c>
      <c r="E216">
        <v>0</v>
      </c>
    </row>
    <row r="217" spans="1:5" ht="14.25">
      <c r="A217" t="s">
        <v>213</v>
      </c>
      <c r="B217">
        <v>50202</v>
      </c>
      <c r="C217">
        <v>1</v>
      </c>
      <c r="D217" t="s">
        <v>93</v>
      </c>
      <c r="E217">
        <v>0</v>
      </c>
    </row>
    <row r="218" spans="1:5" ht="14.25">
      <c r="A218" t="s">
        <v>75</v>
      </c>
      <c r="B218">
        <v>50292</v>
      </c>
      <c r="C218" t="s">
        <v>76</v>
      </c>
      <c r="D218" t="s">
        <v>299</v>
      </c>
      <c r="E218">
        <v>0</v>
      </c>
    </row>
    <row r="219" spans="1:12" ht="14.25">
      <c r="A219" t="s">
        <v>75</v>
      </c>
      <c r="B219">
        <v>50292</v>
      </c>
      <c r="C219" t="s">
        <v>77</v>
      </c>
      <c r="D219" t="s">
        <v>299</v>
      </c>
      <c r="E219">
        <v>1</v>
      </c>
      <c r="F219">
        <v>34</v>
      </c>
      <c r="H219">
        <v>0.136</v>
      </c>
      <c r="I219">
        <v>0.149</v>
      </c>
      <c r="J219">
        <v>33.8</v>
      </c>
      <c r="K219">
        <v>13.5</v>
      </c>
      <c r="L219">
        <v>226.8</v>
      </c>
    </row>
    <row r="220" spans="1:12" ht="14.25">
      <c r="A220" t="s">
        <v>75</v>
      </c>
      <c r="B220">
        <v>50292</v>
      </c>
      <c r="C220" t="s">
        <v>78</v>
      </c>
      <c r="D220" t="s">
        <v>299</v>
      </c>
      <c r="E220">
        <v>1</v>
      </c>
      <c r="F220">
        <v>45</v>
      </c>
      <c r="H220">
        <v>0.274</v>
      </c>
      <c r="I220">
        <v>0.006</v>
      </c>
      <c r="J220">
        <v>2.7</v>
      </c>
      <c r="K220">
        <v>27.2</v>
      </c>
      <c r="L220">
        <v>457.3</v>
      </c>
    </row>
    <row r="221" spans="1:12" ht="14.25">
      <c r="A221" t="s">
        <v>75</v>
      </c>
      <c r="B221">
        <v>50292</v>
      </c>
      <c r="C221" t="s">
        <v>79</v>
      </c>
      <c r="D221" t="s">
        <v>299</v>
      </c>
      <c r="E221">
        <v>1</v>
      </c>
      <c r="F221">
        <v>80</v>
      </c>
      <c r="H221">
        <v>0.415</v>
      </c>
      <c r="I221">
        <v>0.007</v>
      </c>
      <c r="J221">
        <v>4.8</v>
      </c>
      <c r="K221">
        <v>41.1</v>
      </c>
      <c r="L221">
        <v>691.2</v>
      </c>
    </row>
    <row r="222" spans="1:13" ht="14.25">
      <c r="A222" t="s">
        <v>99</v>
      </c>
      <c r="B222">
        <v>50368</v>
      </c>
      <c r="C222" t="s">
        <v>20</v>
      </c>
      <c r="D222" t="s">
        <v>300</v>
      </c>
      <c r="E222">
        <v>1</v>
      </c>
      <c r="G222">
        <v>46</v>
      </c>
      <c r="I222">
        <v>0.007</v>
      </c>
      <c r="J222">
        <v>1.1</v>
      </c>
      <c r="K222" s="22">
        <v>0</v>
      </c>
      <c r="L222">
        <v>150.5</v>
      </c>
      <c r="M222">
        <v>8.9</v>
      </c>
    </row>
    <row r="223" spans="1:13" ht="14.25">
      <c r="A223" t="s">
        <v>99</v>
      </c>
      <c r="B223">
        <v>50368</v>
      </c>
      <c r="C223" t="s">
        <v>21</v>
      </c>
      <c r="D223" t="s">
        <v>300</v>
      </c>
      <c r="E223">
        <v>1</v>
      </c>
      <c r="G223">
        <v>46</v>
      </c>
      <c r="I223">
        <v>0.007</v>
      </c>
      <c r="J223">
        <v>1.1</v>
      </c>
      <c r="K223" s="22">
        <v>0</v>
      </c>
      <c r="L223">
        <v>152.1</v>
      </c>
      <c r="M223">
        <v>8.9</v>
      </c>
    </row>
    <row r="224" spans="1:12" ht="14.25">
      <c r="A224" t="s">
        <v>199</v>
      </c>
      <c r="B224">
        <v>50449</v>
      </c>
      <c r="C224">
        <v>1</v>
      </c>
      <c r="D224" t="s">
        <v>300</v>
      </c>
      <c r="E224">
        <v>1</v>
      </c>
      <c r="F224">
        <v>48</v>
      </c>
      <c r="H224">
        <v>0.267</v>
      </c>
      <c r="I224">
        <v>0.114</v>
      </c>
      <c r="J224">
        <v>50.7</v>
      </c>
      <c r="K224">
        <v>26.4</v>
      </c>
      <c r="L224">
        <v>444.9</v>
      </c>
    </row>
    <row r="225" spans="1:12" ht="14.25">
      <c r="A225" t="s">
        <v>198</v>
      </c>
      <c r="B225">
        <v>50450</v>
      </c>
      <c r="C225">
        <v>1</v>
      </c>
      <c r="D225" t="s">
        <v>300</v>
      </c>
      <c r="E225">
        <v>1</v>
      </c>
      <c r="F225">
        <v>51</v>
      </c>
      <c r="H225">
        <v>0.267</v>
      </c>
      <c r="I225">
        <v>0.115</v>
      </c>
      <c r="J225">
        <v>51.2</v>
      </c>
      <c r="K225">
        <v>26.4</v>
      </c>
      <c r="L225">
        <v>445</v>
      </c>
    </row>
    <row r="226" spans="1:12" ht="14.25">
      <c r="A226" t="s">
        <v>200</v>
      </c>
      <c r="B226">
        <v>50451</v>
      </c>
      <c r="C226">
        <v>1</v>
      </c>
      <c r="D226" t="s">
        <v>93</v>
      </c>
      <c r="E226">
        <v>1</v>
      </c>
      <c r="F226">
        <v>48</v>
      </c>
      <c r="H226">
        <v>0.273</v>
      </c>
      <c r="I226">
        <v>0.136</v>
      </c>
      <c r="J226">
        <v>61.9</v>
      </c>
      <c r="K226">
        <v>27.1</v>
      </c>
      <c r="L226">
        <v>455.4</v>
      </c>
    </row>
    <row r="227" spans="1:12" ht="14.25">
      <c r="A227" t="s">
        <v>196</v>
      </c>
      <c r="B227">
        <v>50458</v>
      </c>
      <c r="C227">
        <v>1</v>
      </c>
      <c r="D227" t="s">
        <v>301</v>
      </c>
      <c r="E227">
        <v>1</v>
      </c>
      <c r="F227">
        <v>131</v>
      </c>
      <c r="H227">
        <v>0.642</v>
      </c>
      <c r="I227">
        <v>0.023</v>
      </c>
      <c r="J227">
        <v>24.6</v>
      </c>
      <c r="K227">
        <v>63.6</v>
      </c>
      <c r="L227">
        <v>1070</v>
      </c>
    </row>
    <row r="228" spans="1:13" ht="14.25">
      <c r="A228" t="s">
        <v>100</v>
      </c>
      <c r="B228">
        <v>50472</v>
      </c>
      <c r="C228" t="s">
        <v>101</v>
      </c>
      <c r="D228" t="s">
        <v>93</v>
      </c>
      <c r="E228">
        <v>1</v>
      </c>
      <c r="G228">
        <v>69</v>
      </c>
      <c r="I228">
        <v>1.26</v>
      </c>
      <c r="J228">
        <v>106</v>
      </c>
      <c r="K228" s="22">
        <v>0</v>
      </c>
      <c r="L228">
        <v>84.1</v>
      </c>
      <c r="M228">
        <v>4.9</v>
      </c>
    </row>
    <row r="229" spans="1:5" ht="14.25">
      <c r="A229" t="s">
        <v>100</v>
      </c>
      <c r="B229">
        <v>50472</v>
      </c>
      <c r="C229" t="s">
        <v>102</v>
      </c>
      <c r="D229" t="s">
        <v>93</v>
      </c>
      <c r="E229">
        <v>0</v>
      </c>
    </row>
    <row r="230" spans="1:5" ht="14.25">
      <c r="A230" t="s">
        <v>100</v>
      </c>
      <c r="B230">
        <v>50472</v>
      </c>
      <c r="C230" t="s">
        <v>104</v>
      </c>
      <c r="D230" t="s">
        <v>93</v>
      </c>
      <c r="E230">
        <v>0</v>
      </c>
    </row>
    <row r="231" spans="1:12" ht="14.25">
      <c r="A231" t="s">
        <v>258</v>
      </c>
      <c r="B231">
        <v>50744</v>
      </c>
      <c r="C231">
        <v>1</v>
      </c>
      <c r="D231" t="s">
        <v>297</v>
      </c>
      <c r="E231">
        <v>1</v>
      </c>
      <c r="F231">
        <v>34</v>
      </c>
      <c r="H231">
        <v>0.238</v>
      </c>
      <c r="I231">
        <v>0.118</v>
      </c>
      <c r="J231">
        <v>46.8</v>
      </c>
      <c r="K231">
        <v>23.6</v>
      </c>
      <c r="L231">
        <v>396.3</v>
      </c>
    </row>
    <row r="232" spans="1:12" ht="14.25">
      <c r="A232" t="s">
        <v>92</v>
      </c>
      <c r="B232">
        <v>50978</v>
      </c>
      <c r="C232" t="s">
        <v>93</v>
      </c>
      <c r="D232" t="s">
        <v>300</v>
      </c>
      <c r="E232">
        <v>1</v>
      </c>
      <c r="F232">
        <v>34</v>
      </c>
      <c r="H232">
        <v>0.211</v>
      </c>
      <c r="I232">
        <v>0.028</v>
      </c>
      <c r="J232">
        <v>9.8</v>
      </c>
      <c r="K232">
        <v>20.9</v>
      </c>
      <c r="L232">
        <v>351.5</v>
      </c>
    </row>
    <row r="233" spans="1:12" ht="14.25">
      <c r="A233" t="s">
        <v>92</v>
      </c>
      <c r="B233">
        <v>50978</v>
      </c>
      <c r="C233" t="s">
        <v>94</v>
      </c>
      <c r="D233" t="s">
        <v>300</v>
      </c>
      <c r="E233">
        <v>1</v>
      </c>
      <c r="F233">
        <v>34</v>
      </c>
      <c r="H233">
        <v>0.213</v>
      </c>
      <c r="I233">
        <v>0.029</v>
      </c>
      <c r="J233">
        <v>10.3</v>
      </c>
      <c r="K233">
        <v>21.1</v>
      </c>
      <c r="L233">
        <v>355.2</v>
      </c>
    </row>
    <row r="234" spans="1:12" ht="14.25">
      <c r="A234" t="s">
        <v>212</v>
      </c>
      <c r="B234">
        <v>52056</v>
      </c>
      <c r="C234">
        <v>4</v>
      </c>
      <c r="D234" t="s">
        <v>299</v>
      </c>
      <c r="E234">
        <v>1</v>
      </c>
      <c r="F234">
        <v>47</v>
      </c>
      <c r="H234">
        <v>0.292</v>
      </c>
      <c r="I234">
        <v>0.128</v>
      </c>
      <c r="J234">
        <v>62.2</v>
      </c>
      <c r="K234">
        <v>28.9</v>
      </c>
      <c r="L234">
        <v>486</v>
      </c>
    </row>
    <row r="235" spans="1:13" ht="14.25">
      <c r="A235" t="s">
        <v>244</v>
      </c>
      <c r="B235">
        <v>52168</v>
      </c>
      <c r="C235">
        <v>1</v>
      </c>
      <c r="D235" s="2" t="s">
        <v>299</v>
      </c>
      <c r="E235">
        <v>1</v>
      </c>
      <c r="G235">
        <v>116</v>
      </c>
      <c r="I235">
        <v>0.092</v>
      </c>
      <c r="J235">
        <v>15</v>
      </c>
      <c r="K235" s="22">
        <v>0</v>
      </c>
      <c r="L235">
        <v>163.4</v>
      </c>
      <c r="M235">
        <v>9.6</v>
      </c>
    </row>
    <row r="236" spans="1:5" ht="14.25">
      <c r="A236" t="s">
        <v>244</v>
      </c>
      <c r="B236">
        <v>52168</v>
      </c>
      <c r="C236">
        <v>4</v>
      </c>
      <c r="D236" s="2" t="s">
        <v>299</v>
      </c>
      <c r="E236">
        <v>0</v>
      </c>
    </row>
    <row r="237" spans="1:12" ht="14.25">
      <c r="A237" t="s">
        <v>244</v>
      </c>
      <c r="B237">
        <v>52168</v>
      </c>
      <c r="C237">
        <v>6</v>
      </c>
      <c r="D237" s="2" t="s">
        <v>299</v>
      </c>
      <c r="E237">
        <v>1</v>
      </c>
      <c r="F237">
        <v>12</v>
      </c>
      <c r="I237">
        <v>1.207</v>
      </c>
      <c r="J237">
        <v>162.1</v>
      </c>
      <c r="K237" s="22">
        <v>0</v>
      </c>
      <c r="L237">
        <v>134.3</v>
      </c>
    </row>
    <row r="238" spans="1:13" ht="14.25">
      <c r="A238" t="s">
        <v>244</v>
      </c>
      <c r="B238">
        <v>52168</v>
      </c>
      <c r="C238" t="s">
        <v>245</v>
      </c>
      <c r="D238" s="2" t="s">
        <v>299</v>
      </c>
      <c r="E238">
        <v>1</v>
      </c>
      <c r="G238">
        <v>64</v>
      </c>
      <c r="I238">
        <v>0.032</v>
      </c>
      <c r="J238">
        <v>3.4</v>
      </c>
      <c r="K238" s="22">
        <v>0</v>
      </c>
      <c r="L238">
        <v>107.8</v>
      </c>
      <c r="M238">
        <v>6.3</v>
      </c>
    </row>
    <row r="239" spans="1:5" ht="14.25">
      <c r="A239" t="s">
        <v>241</v>
      </c>
      <c r="B239">
        <v>54034</v>
      </c>
      <c r="C239" t="s">
        <v>242</v>
      </c>
      <c r="D239" t="s">
        <v>300</v>
      </c>
      <c r="E239">
        <v>0</v>
      </c>
    </row>
    <row r="240" spans="1:12" ht="14.25">
      <c r="A240" t="s">
        <v>205</v>
      </c>
      <c r="B240">
        <v>54041</v>
      </c>
      <c r="C240">
        <v>11854</v>
      </c>
      <c r="D240" t="s">
        <v>93</v>
      </c>
      <c r="E240">
        <v>1</v>
      </c>
      <c r="F240">
        <v>35</v>
      </c>
      <c r="H240">
        <v>0.3</v>
      </c>
      <c r="I240">
        <v>0.091</v>
      </c>
      <c r="J240">
        <v>41.5</v>
      </c>
      <c r="K240">
        <v>27.1</v>
      </c>
      <c r="L240">
        <v>456.1</v>
      </c>
    </row>
    <row r="241" spans="1:12" ht="14.25">
      <c r="A241" t="s">
        <v>205</v>
      </c>
      <c r="B241">
        <v>54041</v>
      </c>
      <c r="C241">
        <v>11855</v>
      </c>
      <c r="D241" t="s">
        <v>93</v>
      </c>
      <c r="E241">
        <v>1</v>
      </c>
      <c r="F241">
        <v>35</v>
      </c>
      <c r="H241">
        <v>0.3</v>
      </c>
      <c r="I241">
        <v>0.104</v>
      </c>
      <c r="J241">
        <v>45.3</v>
      </c>
      <c r="K241">
        <v>25.9</v>
      </c>
      <c r="L241">
        <v>435.2</v>
      </c>
    </row>
    <row r="242" spans="1:12" ht="14.25">
      <c r="A242" t="s">
        <v>205</v>
      </c>
      <c r="B242">
        <v>54041</v>
      </c>
      <c r="C242">
        <v>11856</v>
      </c>
      <c r="D242" t="s">
        <v>93</v>
      </c>
      <c r="E242">
        <v>1</v>
      </c>
      <c r="F242">
        <v>36</v>
      </c>
      <c r="H242">
        <v>0.3</v>
      </c>
      <c r="I242">
        <v>0.087</v>
      </c>
      <c r="J242">
        <v>40.6</v>
      </c>
      <c r="K242">
        <v>27.7</v>
      </c>
      <c r="L242">
        <v>466.1</v>
      </c>
    </row>
    <row r="243" spans="1:12" ht="14.25">
      <c r="A243" t="s">
        <v>197</v>
      </c>
      <c r="B243">
        <v>54076</v>
      </c>
      <c r="C243">
        <v>1</v>
      </c>
      <c r="D243" t="s">
        <v>93</v>
      </c>
      <c r="E243">
        <v>1</v>
      </c>
      <c r="F243">
        <v>66</v>
      </c>
      <c r="H243">
        <v>0.35</v>
      </c>
      <c r="I243">
        <v>0.033</v>
      </c>
      <c r="J243">
        <v>19.3</v>
      </c>
      <c r="K243">
        <v>34.7</v>
      </c>
      <c r="L243">
        <v>583.5</v>
      </c>
    </row>
    <row r="244" spans="1:13" ht="14.25">
      <c r="A244" t="s">
        <v>260</v>
      </c>
      <c r="B244">
        <v>54099</v>
      </c>
      <c r="C244">
        <v>44</v>
      </c>
      <c r="D244" t="s">
        <v>301</v>
      </c>
      <c r="E244">
        <v>1</v>
      </c>
      <c r="G244">
        <v>339</v>
      </c>
      <c r="I244">
        <v>0.188</v>
      </c>
      <c r="J244">
        <v>81.1</v>
      </c>
      <c r="K244" s="22">
        <v>0</v>
      </c>
      <c r="L244">
        <v>431.3</v>
      </c>
      <c r="M244">
        <v>25.4</v>
      </c>
    </row>
    <row r="245" spans="1:12" ht="14.25">
      <c r="A245" t="s">
        <v>202</v>
      </c>
      <c r="B245">
        <v>54114</v>
      </c>
      <c r="C245" t="s">
        <v>76</v>
      </c>
      <c r="D245" t="s">
        <v>298</v>
      </c>
      <c r="E245">
        <v>1</v>
      </c>
      <c r="F245">
        <v>52</v>
      </c>
      <c r="H245">
        <v>0.295</v>
      </c>
      <c r="I245">
        <v>0.028</v>
      </c>
      <c r="J245">
        <v>13.8</v>
      </c>
      <c r="K245">
        <v>29.3</v>
      </c>
      <c r="L245">
        <v>492.4</v>
      </c>
    </row>
    <row r="246" spans="1:12" ht="14.25">
      <c r="A246" t="s">
        <v>202</v>
      </c>
      <c r="B246">
        <v>54114</v>
      </c>
      <c r="C246" t="s">
        <v>77</v>
      </c>
      <c r="D246" t="s">
        <v>298</v>
      </c>
      <c r="E246">
        <v>1</v>
      </c>
      <c r="F246">
        <v>48</v>
      </c>
      <c r="H246">
        <v>0.277</v>
      </c>
      <c r="I246">
        <v>0.026</v>
      </c>
      <c r="J246">
        <v>12</v>
      </c>
      <c r="K246">
        <v>27.5</v>
      </c>
      <c r="L246">
        <v>461.9</v>
      </c>
    </row>
    <row r="247" spans="1:5" ht="14.25">
      <c r="A247" t="s">
        <v>134</v>
      </c>
      <c r="B247">
        <v>54131</v>
      </c>
      <c r="C247" t="s">
        <v>135</v>
      </c>
      <c r="D247" t="s">
        <v>93</v>
      </c>
      <c r="E247">
        <v>0</v>
      </c>
    </row>
    <row r="248" spans="1:12" ht="14.25">
      <c r="A248" t="s">
        <v>214</v>
      </c>
      <c r="B248">
        <v>54149</v>
      </c>
      <c r="C248">
        <v>1</v>
      </c>
      <c r="D248" s="2" t="s">
        <v>299</v>
      </c>
      <c r="E248">
        <v>1</v>
      </c>
      <c r="F248">
        <v>44</v>
      </c>
      <c r="H248">
        <v>0.293</v>
      </c>
      <c r="I248">
        <v>0.072</v>
      </c>
      <c r="J248">
        <v>35.1</v>
      </c>
      <c r="K248">
        <v>29</v>
      </c>
      <c r="L248">
        <v>488</v>
      </c>
    </row>
    <row r="249" spans="1:12" ht="14.25">
      <c r="A249" t="s">
        <v>201</v>
      </c>
      <c r="B249">
        <v>54547</v>
      </c>
      <c r="C249">
        <v>1</v>
      </c>
      <c r="D249" t="s">
        <v>300</v>
      </c>
      <c r="E249">
        <v>1</v>
      </c>
      <c r="F249">
        <v>253</v>
      </c>
      <c r="H249">
        <v>1.088</v>
      </c>
      <c r="I249">
        <v>0.013</v>
      </c>
      <c r="J249">
        <v>23.6</v>
      </c>
      <c r="K249">
        <v>107.7</v>
      </c>
      <c r="L249">
        <v>1812.5</v>
      </c>
    </row>
    <row r="250" spans="1:12" ht="14.25">
      <c r="A250" t="s">
        <v>201</v>
      </c>
      <c r="B250">
        <v>54547</v>
      </c>
      <c r="C250">
        <v>2</v>
      </c>
      <c r="D250" t="s">
        <v>300</v>
      </c>
      <c r="E250">
        <v>1</v>
      </c>
      <c r="F250">
        <v>251</v>
      </c>
      <c r="H250">
        <v>1.08</v>
      </c>
      <c r="I250">
        <v>0.013</v>
      </c>
      <c r="J250">
        <v>23.4</v>
      </c>
      <c r="K250">
        <v>107</v>
      </c>
      <c r="L250">
        <v>1799.8</v>
      </c>
    </row>
    <row r="251" spans="1:12" ht="14.25">
      <c r="A251" t="s">
        <v>201</v>
      </c>
      <c r="B251">
        <v>54547</v>
      </c>
      <c r="C251">
        <v>3</v>
      </c>
      <c r="D251" t="s">
        <v>300</v>
      </c>
      <c r="E251">
        <v>1</v>
      </c>
      <c r="F251">
        <v>254</v>
      </c>
      <c r="H251">
        <v>1.077</v>
      </c>
      <c r="I251">
        <v>0.012</v>
      </c>
      <c r="J251">
        <v>21.5</v>
      </c>
      <c r="K251">
        <v>106.7</v>
      </c>
      <c r="L251">
        <v>1795.2</v>
      </c>
    </row>
    <row r="252" spans="1:12" ht="14.25">
      <c r="A252" t="s">
        <v>201</v>
      </c>
      <c r="B252">
        <v>54547</v>
      </c>
      <c r="C252">
        <v>4</v>
      </c>
      <c r="D252" t="s">
        <v>300</v>
      </c>
      <c r="E252">
        <v>1</v>
      </c>
      <c r="F252">
        <v>252</v>
      </c>
      <c r="H252">
        <v>1.081</v>
      </c>
      <c r="I252">
        <v>0.012</v>
      </c>
      <c r="J252">
        <v>21.6</v>
      </c>
      <c r="K252">
        <v>107</v>
      </c>
      <c r="L252">
        <v>1801.1</v>
      </c>
    </row>
    <row r="253" spans="1:5" ht="14.25">
      <c r="A253" t="s">
        <v>249</v>
      </c>
      <c r="B253">
        <v>54574</v>
      </c>
      <c r="C253">
        <v>1</v>
      </c>
      <c r="D253" t="s">
        <v>303</v>
      </c>
      <c r="E253">
        <v>0</v>
      </c>
    </row>
    <row r="254" spans="1:5" ht="14.25">
      <c r="A254" t="s">
        <v>249</v>
      </c>
      <c r="B254">
        <v>54574</v>
      </c>
      <c r="C254">
        <v>2</v>
      </c>
      <c r="D254" t="s">
        <v>303</v>
      </c>
      <c r="E254">
        <v>0</v>
      </c>
    </row>
    <row r="255" spans="1:5" ht="14.25">
      <c r="A255" t="s">
        <v>206</v>
      </c>
      <c r="B255">
        <v>54592</v>
      </c>
      <c r="C255">
        <v>1</v>
      </c>
      <c r="D255" t="s">
        <v>303</v>
      </c>
      <c r="E255">
        <v>0</v>
      </c>
    </row>
    <row r="256" spans="1:12" ht="14.25">
      <c r="A256" t="s">
        <v>71</v>
      </c>
      <c r="B256">
        <v>54593</v>
      </c>
      <c r="C256">
        <v>1</v>
      </c>
      <c r="D256" t="s">
        <v>94</v>
      </c>
      <c r="E256">
        <v>1</v>
      </c>
      <c r="F256">
        <v>46</v>
      </c>
      <c r="H256">
        <v>0.266</v>
      </c>
      <c r="I256">
        <v>0.106</v>
      </c>
      <c r="J256">
        <v>47</v>
      </c>
      <c r="K256">
        <v>26.4</v>
      </c>
      <c r="L256">
        <v>443.8</v>
      </c>
    </row>
    <row r="257" spans="1:12" ht="14.25">
      <c r="A257" t="s">
        <v>90</v>
      </c>
      <c r="B257">
        <v>54914</v>
      </c>
      <c r="C257">
        <v>1</v>
      </c>
      <c r="D257" t="s">
        <v>298</v>
      </c>
      <c r="E257">
        <v>1</v>
      </c>
      <c r="F257">
        <v>94</v>
      </c>
      <c r="H257">
        <v>0.658</v>
      </c>
      <c r="I257">
        <v>0.003</v>
      </c>
      <c r="J257">
        <v>3.3</v>
      </c>
      <c r="K257">
        <v>65.2</v>
      </c>
      <c r="L257">
        <v>1097.4</v>
      </c>
    </row>
    <row r="258" spans="1:12" ht="14.25">
      <c r="A258" t="s">
        <v>90</v>
      </c>
      <c r="B258">
        <v>54914</v>
      </c>
      <c r="C258">
        <v>2</v>
      </c>
      <c r="D258" t="s">
        <v>298</v>
      </c>
      <c r="E258">
        <v>1</v>
      </c>
      <c r="F258">
        <v>96</v>
      </c>
      <c r="H258">
        <v>0.665</v>
      </c>
      <c r="I258">
        <v>0.006</v>
      </c>
      <c r="J258">
        <v>6.7</v>
      </c>
      <c r="K258">
        <v>65.9</v>
      </c>
      <c r="L258">
        <v>1108.9</v>
      </c>
    </row>
    <row r="259" spans="1:5" ht="14.25">
      <c r="A259" t="s">
        <v>24</v>
      </c>
      <c r="B259">
        <v>55243</v>
      </c>
      <c r="C259" t="s">
        <v>25</v>
      </c>
      <c r="D259" t="s">
        <v>298</v>
      </c>
      <c r="E259">
        <v>0</v>
      </c>
    </row>
    <row r="260" spans="1:5" ht="14.25">
      <c r="A260" t="s">
        <v>24</v>
      </c>
      <c r="B260">
        <v>55243</v>
      </c>
      <c r="C260" t="s">
        <v>26</v>
      </c>
      <c r="D260" t="s">
        <v>298</v>
      </c>
      <c r="E260">
        <v>0</v>
      </c>
    </row>
    <row r="261" spans="1:5" ht="14.25">
      <c r="A261" t="s">
        <v>24</v>
      </c>
      <c r="B261">
        <v>55243</v>
      </c>
      <c r="C261" t="s">
        <v>27</v>
      </c>
      <c r="D261" t="s">
        <v>298</v>
      </c>
      <c r="E261">
        <v>0</v>
      </c>
    </row>
    <row r="262" spans="1:5" ht="14.25">
      <c r="A262" t="s">
        <v>24</v>
      </c>
      <c r="B262">
        <v>55243</v>
      </c>
      <c r="C262" t="s">
        <v>28</v>
      </c>
      <c r="D262" t="s">
        <v>298</v>
      </c>
      <c r="E262">
        <v>0</v>
      </c>
    </row>
    <row r="263" spans="1:5" ht="14.25">
      <c r="A263" t="s">
        <v>24</v>
      </c>
      <c r="B263">
        <v>55243</v>
      </c>
      <c r="C263" t="s">
        <v>29</v>
      </c>
      <c r="D263" t="s">
        <v>298</v>
      </c>
      <c r="E263">
        <v>0</v>
      </c>
    </row>
    <row r="264" spans="1:5" ht="14.25">
      <c r="A264" t="s">
        <v>24</v>
      </c>
      <c r="B264">
        <v>55243</v>
      </c>
      <c r="C264" t="s">
        <v>30</v>
      </c>
      <c r="D264" t="s">
        <v>298</v>
      </c>
      <c r="E264">
        <v>0</v>
      </c>
    </row>
    <row r="265" spans="1:5" ht="14.25">
      <c r="A265" t="s">
        <v>24</v>
      </c>
      <c r="B265">
        <v>55243</v>
      </c>
      <c r="C265" t="s">
        <v>31</v>
      </c>
      <c r="D265" t="s">
        <v>298</v>
      </c>
      <c r="E265">
        <v>0</v>
      </c>
    </row>
    <row r="266" spans="1:5" ht="14.25">
      <c r="A266" t="s">
        <v>24</v>
      </c>
      <c r="B266">
        <v>55243</v>
      </c>
      <c r="C266" t="s">
        <v>32</v>
      </c>
      <c r="D266" t="s">
        <v>298</v>
      </c>
      <c r="E266">
        <v>0</v>
      </c>
    </row>
    <row r="267" spans="1:5" ht="14.25">
      <c r="A267" t="s">
        <v>24</v>
      </c>
      <c r="B267">
        <v>55243</v>
      </c>
      <c r="C267" t="s">
        <v>35</v>
      </c>
      <c r="D267" t="s">
        <v>298</v>
      </c>
      <c r="E267">
        <v>0</v>
      </c>
    </row>
    <row r="268" spans="1:5" ht="14.25">
      <c r="A268" t="s">
        <v>24</v>
      </c>
      <c r="B268">
        <v>55243</v>
      </c>
      <c r="C268" t="s">
        <v>36</v>
      </c>
      <c r="D268" t="s">
        <v>298</v>
      </c>
      <c r="E268">
        <v>0</v>
      </c>
    </row>
    <row r="269" spans="1:5" ht="14.25">
      <c r="A269" t="s">
        <v>24</v>
      </c>
      <c r="B269">
        <v>55243</v>
      </c>
      <c r="C269" t="s">
        <v>37</v>
      </c>
      <c r="D269" t="s">
        <v>298</v>
      </c>
      <c r="E269">
        <v>0</v>
      </c>
    </row>
    <row r="270" spans="1:5" ht="14.25">
      <c r="A270" t="s">
        <v>24</v>
      </c>
      <c r="B270">
        <v>55243</v>
      </c>
      <c r="C270" t="s">
        <v>38</v>
      </c>
      <c r="D270" t="s">
        <v>298</v>
      </c>
      <c r="E270">
        <v>0</v>
      </c>
    </row>
    <row r="271" spans="1:5" ht="14.25">
      <c r="A271" t="s">
        <v>24</v>
      </c>
      <c r="B271">
        <v>55243</v>
      </c>
      <c r="C271" t="s">
        <v>39</v>
      </c>
      <c r="D271" t="s">
        <v>298</v>
      </c>
      <c r="E271">
        <v>0</v>
      </c>
    </row>
    <row r="272" spans="1:5" ht="14.25">
      <c r="A272" t="s">
        <v>24</v>
      </c>
      <c r="B272">
        <v>55243</v>
      </c>
      <c r="C272" t="s">
        <v>40</v>
      </c>
      <c r="D272" t="s">
        <v>298</v>
      </c>
      <c r="E272">
        <v>0</v>
      </c>
    </row>
    <row r="273" spans="1:5" ht="14.25">
      <c r="A273" t="s">
        <v>24</v>
      </c>
      <c r="B273">
        <v>55243</v>
      </c>
      <c r="C273" t="s">
        <v>41</v>
      </c>
      <c r="D273" t="s">
        <v>298</v>
      </c>
      <c r="E273">
        <v>0</v>
      </c>
    </row>
    <row r="274" spans="1:5" ht="14.25">
      <c r="A274" t="s">
        <v>24</v>
      </c>
      <c r="B274">
        <v>55243</v>
      </c>
      <c r="C274" t="s">
        <v>42</v>
      </c>
      <c r="D274" t="s">
        <v>298</v>
      </c>
      <c r="E274">
        <v>0</v>
      </c>
    </row>
    <row r="275" spans="1:5" ht="14.25">
      <c r="A275" t="s">
        <v>24</v>
      </c>
      <c r="B275">
        <v>55243</v>
      </c>
      <c r="C275" t="s">
        <v>44</v>
      </c>
      <c r="D275" t="s">
        <v>298</v>
      </c>
      <c r="E275">
        <v>0</v>
      </c>
    </row>
    <row r="276" spans="1:5" ht="14.25">
      <c r="A276" t="s">
        <v>24</v>
      </c>
      <c r="B276">
        <v>55243</v>
      </c>
      <c r="C276" t="s">
        <v>45</v>
      </c>
      <c r="D276" t="s">
        <v>298</v>
      </c>
      <c r="E276">
        <v>0</v>
      </c>
    </row>
    <row r="277" spans="1:5" ht="14.25">
      <c r="A277" t="s">
        <v>24</v>
      </c>
      <c r="B277">
        <v>55243</v>
      </c>
      <c r="C277" t="s">
        <v>46</v>
      </c>
      <c r="D277" t="s">
        <v>298</v>
      </c>
      <c r="E277">
        <v>0</v>
      </c>
    </row>
    <row r="278" spans="1:5" ht="14.25">
      <c r="A278" t="s">
        <v>24</v>
      </c>
      <c r="B278">
        <v>55243</v>
      </c>
      <c r="C278" t="s">
        <v>47</v>
      </c>
      <c r="D278" t="s">
        <v>298</v>
      </c>
      <c r="E278">
        <v>0</v>
      </c>
    </row>
    <row r="279" spans="1:5" ht="14.25">
      <c r="A279" t="s">
        <v>24</v>
      </c>
      <c r="B279">
        <v>55243</v>
      </c>
      <c r="C279" t="s">
        <v>48</v>
      </c>
      <c r="D279" t="s">
        <v>298</v>
      </c>
      <c r="E279">
        <v>0</v>
      </c>
    </row>
    <row r="280" spans="1:5" ht="14.25">
      <c r="A280" t="s">
        <v>24</v>
      </c>
      <c r="B280">
        <v>55243</v>
      </c>
      <c r="C280" t="s">
        <v>49</v>
      </c>
      <c r="D280" t="s">
        <v>298</v>
      </c>
      <c r="E280">
        <v>0</v>
      </c>
    </row>
    <row r="281" spans="1:5" ht="14.25">
      <c r="A281" t="s">
        <v>24</v>
      </c>
      <c r="B281">
        <v>55243</v>
      </c>
      <c r="C281" t="s">
        <v>50</v>
      </c>
      <c r="D281" t="s">
        <v>298</v>
      </c>
      <c r="E281">
        <v>0</v>
      </c>
    </row>
    <row r="282" spans="1:5" ht="14.25">
      <c r="A282" t="s">
        <v>24</v>
      </c>
      <c r="B282">
        <v>55243</v>
      </c>
      <c r="C282" t="s">
        <v>51</v>
      </c>
      <c r="D282" t="s">
        <v>298</v>
      </c>
      <c r="E282">
        <v>0</v>
      </c>
    </row>
    <row r="283" spans="1:5" ht="14.25">
      <c r="A283" t="s">
        <v>24</v>
      </c>
      <c r="B283">
        <v>55243</v>
      </c>
      <c r="C283" t="s">
        <v>53</v>
      </c>
      <c r="D283" t="s">
        <v>298</v>
      </c>
      <c r="E283">
        <v>0</v>
      </c>
    </row>
    <row r="284" spans="1:5" ht="14.25">
      <c r="A284" t="s">
        <v>24</v>
      </c>
      <c r="B284">
        <v>55243</v>
      </c>
      <c r="C284" t="s">
        <v>54</v>
      </c>
      <c r="D284" t="s">
        <v>298</v>
      </c>
      <c r="E284">
        <v>0</v>
      </c>
    </row>
    <row r="285" spans="1:5" ht="14.25">
      <c r="A285" t="s">
        <v>24</v>
      </c>
      <c r="B285">
        <v>55243</v>
      </c>
      <c r="C285" t="s">
        <v>55</v>
      </c>
      <c r="D285" t="s">
        <v>298</v>
      </c>
      <c r="E285">
        <v>0</v>
      </c>
    </row>
    <row r="286" spans="1:5" ht="14.25">
      <c r="A286" t="s">
        <v>24</v>
      </c>
      <c r="B286">
        <v>55243</v>
      </c>
      <c r="C286" t="s">
        <v>56</v>
      </c>
      <c r="D286" t="s">
        <v>298</v>
      </c>
      <c r="E286">
        <v>0</v>
      </c>
    </row>
    <row r="287" spans="1:5" ht="14.25">
      <c r="A287" t="s">
        <v>24</v>
      </c>
      <c r="B287">
        <v>55243</v>
      </c>
      <c r="C287" t="s">
        <v>57</v>
      </c>
      <c r="D287" t="s">
        <v>298</v>
      </c>
      <c r="E287">
        <v>0</v>
      </c>
    </row>
    <row r="288" spans="1:5" ht="14.25">
      <c r="A288" t="s">
        <v>24</v>
      </c>
      <c r="B288">
        <v>55243</v>
      </c>
      <c r="C288" t="s">
        <v>58</v>
      </c>
      <c r="D288" t="s">
        <v>298</v>
      </c>
      <c r="E288">
        <v>0</v>
      </c>
    </row>
    <row r="289" spans="1:5" ht="14.25">
      <c r="A289" t="s">
        <v>24</v>
      </c>
      <c r="B289">
        <v>55243</v>
      </c>
      <c r="C289" t="s">
        <v>59</v>
      </c>
      <c r="D289" t="s">
        <v>298</v>
      </c>
      <c r="E289">
        <v>0</v>
      </c>
    </row>
    <row r="290" spans="1:12" ht="14.25">
      <c r="A290" t="s">
        <v>19</v>
      </c>
      <c r="B290">
        <v>55375</v>
      </c>
      <c r="C290" t="s">
        <v>20</v>
      </c>
      <c r="D290" t="s">
        <v>298</v>
      </c>
      <c r="E290">
        <v>1</v>
      </c>
      <c r="F290">
        <v>291</v>
      </c>
      <c r="H290">
        <v>1.055</v>
      </c>
      <c r="I290">
        <v>0.005</v>
      </c>
      <c r="J290">
        <v>8.8</v>
      </c>
      <c r="K290">
        <v>104.5</v>
      </c>
      <c r="L290">
        <v>1758.7</v>
      </c>
    </row>
    <row r="291" spans="1:12" ht="14.25">
      <c r="A291" t="s">
        <v>19</v>
      </c>
      <c r="B291">
        <v>55375</v>
      </c>
      <c r="C291" t="s">
        <v>21</v>
      </c>
      <c r="D291" t="s">
        <v>298</v>
      </c>
      <c r="E291">
        <v>1</v>
      </c>
      <c r="F291">
        <v>291</v>
      </c>
      <c r="H291">
        <v>1.078</v>
      </c>
      <c r="I291">
        <v>0.006</v>
      </c>
      <c r="J291">
        <v>10.8</v>
      </c>
      <c r="K291">
        <v>106.7</v>
      </c>
      <c r="L291">
        <v>1795.8</v>
      </c>
    </row>
    <row r="292" spans="1:12" ht="14.25">
      <c r="A292" t="s">
        <v>19</v>
      </c>
      <c r="B292">
        <v>55375</v>
      </c>
      <c r="C292" t="s">
        <v>22</v>
      </c>
      <c r="D292" t="s">
        <v>298</v>
      </c>
      <c r="E292">
        <v>1</v>
      </c>
      <c r="F292">
        <v>289</v>
      </c>
      <c r="H292">
        <v>1.13</v>
      </c>
      <c r="I292">
        <v>0.005</v>
      </c>
      <c r="J292">
        <v>9.4</v>
      </c>
      <c r="K292">
        <v>111.9</v>
      </c>
      <c r="L292">
        <v>1882.5</v>
      </c>
    </row>
    <row r="293" spans="1:12" ht="14.25">
      <c r="A293" t="s">
        <v>19</v>
      </c>
      <c r="B293">
        <v>55375</v>
      </c>
      <c r="C293" t="s">
        <v>23</v>
      </c>
      <c r="D293" t="s">
        <v>298</v>
      </c>
      <c r="E293">
        <v>1</v>
      </c>
      <c r="F293">
        <v>289</v>
      </c>
      <c r="H293">
        <v>1.114</v>
      </c>
      <c r="I293">
        <v>0.007</v>
      </c>
      <c r="J293">
        <v>13</v>
      </c>
      <c r="K293">
        <v>110.3</v>
      </c>
      <c r="L293">
        <v>1855.9</v>
      </c>
    </row>
    <row r="294" spans="1:12" ht="14.25">
      <c r="A294" t="s">
        <v>70</v>
      </c>
      <c r="B294">
        <v>55405</v>
      </c>
      <c r="C294">
        <v>1</v>
      </c>
      <c r="D294" t="s">
        <v>301</v>
      </c>
      <c r="E294">
        <v>1</v>
      </c>
      <c r="F294">
        <v>334</v>
      </c>
      <c r="H294">
        <v>1.381</v>
      </c>
      <c r="I294">
        <v>0.006</v>
      </c>
      <c r="J294">
        <v>13.8</v>
      </c>
      <c r="K294">
        <v>136.8</v>
      </c>
      <c r="L294">
        <v>2301.4</v>
      </c>
    </row>
    <row r="295" spans="1:12" ht="14.25">
      <c r="A295" t="s">
        <v>70</v>
      </c>
      <c r="B295">
        <v>55405</v>
      </c>
      <c r="C295">
        <v>2</v>
      </c>
      <c r="D295" t="s">
        <v>301</v>
      </c>
      <c r="E295">
        <v>1</v>
      </c>
      <c r="F295">
        <v>335</v>
      </c>
      <c r="H295">
        <v>1.381</v>
      </c>
      <c r="I295">
        <v>0.005</v>
      </c>
      <c r="J295">
        <v>11.5</v>
      </c>
      <c r="K295">
        <v>136.8</v>
      </c>
      <c r="L295">
        <v>2301.4</v>
      </c>
    </row>
    <row r="296" spans="1:12" ht="14.25">
      <c r="A296" t="s">
        <v>70</v>
      </c>
      <c r="B296">
        <v>55405</v>
      </c>
      <c r="C296">
        <v>3</v>
      </c>
      <c r="D296" t="s">
        <v>301</v>
      </c>
      <c r="E296">
        <v>1</v>
      </c>
      <c r="F296">
        <v>335</v>
      </c>
      <c r="H296">
        <v>1.404</v>
      </c>
      <c r="I296">
        <v>0.006</v>
      </c>
      <c r="J296">
        <v>14</v>
      </c>
      <c r="K296">
        <v>139.1</v>
      </c>
      <c r="L296">
        <v>2340.1</v>
      </c>
    </row>
    <row r="297" spans="1:12" ht="14.25">
      <c r="A297" t="s">
        <v>80</v>
      </c>
      <c r="B297">
        <v>55600</v>
      </c>
      <c r="C297">
        <v>1</v>
      </c>
      <c r="D297" t="s">
        <v>300</v>
      </c>
      <c r="E297">
        <v>1</v>
      </c>
      <c r="F297">
        <v>43</v>
      </c>
      <c r="H297">
        <v>0.3</v>
      </c>
      <c r="I297">
        <v>0.073</v>
      </c>
      <c r="J297">
        <v>32.4</v>
      </c>
      <c r="K297">
        <v>26.2</v>
      </c>
      <c r="L297">
        <v>444.2</v>
      </c>
    </row>
    <row r="298" spans="1:5" ht="14.25">
      <c r="A298" t="s">
        <v>72</v>
      </c>
      <c r="B298">
        <v>55699</v>
      </c>
      <c r="C298">
        <v>1</v>
      </c>
      <c r="D298" s="2" t="s">
        <v>299</v>
      </c>
      <c r="E298">
        <v>0</v>
      </c>
    </row>
    <row r="299" spans="1:12" ht="14.25">
      <c r="A299" t="s">
        <v>72</v>
      </c>
      <c r="B299">
        <v>55699</v>
      </c>
      <c r="C299">
        <v>2</v>
      </c>
      <c r="D299" s="2" t="s">
        <v>299</v>
      </c>
      <c r="E299">
        <v>1</v>
      </c>
      <c r="F299">
        <v>53</v>
      </c>
      <c r="H299">
        <v>0.5</v>
      </c>
      <c r="I299">
        <v>0.022</v>
      </c>
      <c r="J299">
        <v>12.6</v>
      </c>
      <c r="K299">
        <v>46.4</v>
      </c>
      <c r="L299">
        <v>571.8</v>
      </c>
    </row>
    <row r="300" spans="1:12" ht="14.25">
      <c r="A300" t="s">
        <v>127</v>
      </c>
      <c r="B300">
        <v>55786</v>
      </c>
      <c r="C300" t="s">
        <v>128</v>
      </c>
      <c r="D300" s="2" t="s">
        <v>299</v>
      </c>
      <c r="E300">
        <v>1</v>
      </c>
      <c r="F300">
        <v>42</v>
      </c>
      <c r="H300">
        <v>0.254</v>
      </c>
      <c r="I300">
        <v>0.009</v>
      </c>
      <c r="J300">
        <v>3.8</v>
      </c>
      <c r="K300">
        <v>25.2</v>
      </c>
      <c r="L300">
        <v>423.9</v>
      </c>
    </row>
    <row r="301" spans="1:12" ht="14.25">
      <c r="A301" t="s">
        <v>127</v>
      </c>
      <c r="B301">
        <v>55786</v>
      </c>
      <c r="C301" t="s">
        <v>129</v>
      </c>
      <c r="D301" s="2" t="s">
        <v>299</v>
      </c>
      <c r="E301">
        <v>1</v>
      </c>
      <c r="F301">
        <v>44</v>
      </c>
      <c r="H301">
        <v>0.272</v>
      </c>
      <c r="I301">
        <v>0.009</v>
      </c>
      <c r="J301">
        <v>4.1</v>
      </c>
      <c r="K301">
        <v>26.9</v>
      </c>
      <c r="L301">
        <v>453.4</v>
      </c>
    </row>
    <row r="302" spans="1:5" ht="14.25">
      <c r="A302" t="s">
        <v>256</v>
      </c>
      <c r="B302">
        <v>55787</v>
      </c>
      <c r="C302" t="s">
        <v>128</v>
      </c>
      <c r="D302" s="3" t="s">
        <v>299</v>
      </c>
      <c r="E302">
        <v>0</v>
      </c>
    </row>
    <row r="303" spans="1:5" ht="14.25">
      <c r="A303" t="s">
        <v>256</v>
      </c>
      <c r="B303">
        <v>55787</v>
      </c>
      <c r="C303" t="s">
        <v>129</v>
      </c>
      <c r="D303" s="3" t="s">
        <v>299</v>
      </c>
      <c r="E303">
        <v>0</v>
      </c>
    </row>
    <row r="304" spans="1:12" ht="14.25">
      <c r="A304" t="s">
        <v>182</v>
      </c>
      <c r="B304">
        <v>55969</v>
      </c>
      <c r="C304" t="s">
        <v>183</v>
      </c>
      <c r="D304" s="3" t="s">
        <v>299</v>
      </c>
      <c r="E304">
        <v>0.5</v>
      </c>
      <c r="F304">
        <v>15</v>
      </c>
      <c r="H304">
        <v>0.1</v>
      </c>
      <c r="I304">
        <v>0.04</v>
      </c>
      <c r="J304">
        <v>3</v>
      </c>
      <c r="K304">
        <v>6.05</v>
      </c>
      <c r="L304">
        <v>74.4</v>
      </c>
    </row>
    <row r="305" spans="1:5" ht="14.25">
      <c r="A305" t="s">
        <v>133</v>
      </c>
      <c r="B305">
        <v>56032</v>
      </c>
      <c r="C305">
        <v>1</v>
      </c>
      <c r="D305" s="3" t="s">
        <v>299</v>
      </c>
      <c r="E305">
        <v>0</v>
      </c>
    </row>
    <row r="306" spans="1:12" ht="14.25">
      <c r="A306" t="s">
        <v>219</v>
      </c>
      <c r="B306">
        <v>56188</v>
      </c>
      <c r="C306">
        <v>1</v>
      </c>
      <c r="D306" s="3" t="s">
        <v>299</v>
      </c>
      <c r="E306">
        <v>1</v>
      </c>
      <c r="F306">
        <v>76</v>
      </c>
      <c r="H306">
        <v>0.4</v>
      </c>
      <c r="I306">
        <v>0.008</v>
      </c>
      <c r="J306">
        <v>5.2</v>
      </c>
      <c r="K306">
        <v>38.3</v>
      </c>
      <c r="L306">
        <v>644.1</v>
      </c>
    </row>
    <row r="307" spans="1:12" ht="14.25">
      <c r="A307" t="s">
        <v>220</v>
      </c>
      <c r="B307">
        <v>56196</v>
      </c>
      <c r="C307" t="s">
        <v>221</v>
      </c>
      <c r="D307" s="3" t="s">
        <v>298</v>
      </c>
      <c r="E307">
        <v>1</v>
      </c>
      <c r="F307">
        <v>253</v>
      </c>
      <c r="H307">
        <v>1.035</v>
      </c>
      <c r="I307">
        <v>0.006</v>
      </c>
      <c r="J307">
        <v>10.3</v>
      </c>
      <c r="K307">
        <v>102.5</v>
      </c>
      <c r="L307">
        <v>1724.3</v>
      </c>
    </row>
    <row r="308" spans="1:12" ht="14.25">
      <c r="A308" t="s">
        <v>220</v>
      </c>
      <c r="B308">
        <v>56196</v>
      </c>
      <c r="C308" t="s">
        <v>222</v>
      </c>
      <c r="D308" s="3" t="s">
        <v>298</v>
      </c>
      <c r="E308">
        <v>1</v>
      </c>
      <c r="F308">
        <v>247</v>
      </c>
      <c r="H308">
        <v>1.03</v>
      </c>
      <c r="I308">
        <v>0.006</v>
      </c>
      <c r="J308">
        <v>10.3</v>
      </c>
      <c r="K308">
        <v>102</v>
      </c>
      <c r="L308">
        <v>1716.4</v>
      </c>
    </row>
    <row r="309" spans="1:12" ht="14.25">
      <c r="A309" t="s">
        <v>91</v>
      </c>
      <c r="B309">
        <v>56234</v>
      </c>
      <c r="C309">
        <v>1</v>
      </c>
      <c r="D309" s="3" t="s">
        <v>299</v>
      </c>
      <c r="E309">
        <v>1</v>
      </c>
      <c r="F309">
        <v>330</v>
      </c>
      <c r="H309">
        <v>1.364</v>
      </c>
      <c r="I309">
        <v>0.006</v>
      </c>
      <c r="J309">
        <v>13.6</v>
      </c>
      <c r="K309">
        <v>135.1</v>
      </c>
      <c r="L309">
        <v>2273.7</v>
      </c>
    </row>
    <row r="310" spans="1:12" ht="14.25">
      <c r="A310" t="s">
        <v>130</v>
      </c>
      <c r="B310">
        <v>56259</v>
      </c>
      <c r="C310" t="s">
        <v>131</v>
      </c>
      <c r="D310" s="3" t="s">
        <v>301</v>
      </c>
      <c r="E310">
        <v>1</v>
      </c>
      <c r="F310">
        <v>300</v>
      </c>
      <c r="H310">
        <v>1.307</v>
      </c>
      <c r="I310">
        <v>0.009</v>
      </c>
      <c r="J310">
        <v>19.6</v>
      </c>
      <c r="K310">
        <v>129.4</v>
      </c>
      <c r="L310">
        <v>2177.9</v>
      </c>
    </row>
    <row r="311" spans="1:12" ht="14.25">
      <c r="A311" t="s">
        <v>130</v>
      </c>
      <c r="B311">
        <v>56259</v>
      </c>
      <c r="C311" t="s">
        <v>132</v>
      </c>
      <c r="D311" s="3" t="s">
        <v>301</v>
      </c>
      <c r="E311">
        <v>1</v>
      </c>
      <c r="F311">
        <v>298</v>
      </c>
      <c r="H311">
        <v>1.3</v>
      </c>
      <c r="I311">
        <v>0.009</v>
      </c>
      <c r="J311">
        <v>19.5</v>
      </c>
      <c r="K311">
        <v>128.7</v>
      </c>
      <c r="L311">
        <v>2165.8</v>
      </c>
    </row>
    <row r="312" spans="1:5" ht="14.25">
      <c r="A312" t="s">
        <v>207</v>
      </c>
      <c r="B312">
        <v>880024</v>
      </c>
      <c r="C312" t="s">
        <v>208</v>
      </c>
      <c r="D312" s="20"/>
      <c r="E312">
        <v>0</v>
      </c>
    </row>
    <row r="313" spans="1:10" ht="14.25">
      <c r="A313" t="s">
        <v>203</v>
      </c>
      <c r="B313">
        <v>880052</v>
      </c>
      <c r="C313">
        <v>1070</v>
      </c>
      <c r="D313" s="20"/>
      <c r="E313">
        <v>1</v>
      </c>
      <c r="J313">
        <v>220.6</v>
      </c>
    </row>
    <row r="314" spans="1:5" ht="14.25">
      <c r="A314" t="s">
        <v>236</v>
      </c>
      <c r="B314">
        <v>880100</v>
      </c>
      <c r="C314" t="s">
        <v>237</v>
      </c>
      <c r="D314" t="s">
        <v>298</v>
      </c>
      <c r="E314">
        <v>0</v>
      </c>
    </row>
    <row r="315" spans="1:5" ht="14.25">
      <c r="A315" t="s">
        <v>236</v>
      </c>
      <c r="B315">
        <v>880100</v>
      </c>
      <c r="C315" t="s">
        <v>238</v>
      </c>
      <c r="D315" t="s">
        <v>298</v>
      </c>
      <c r="E315">
        <v>0</v>
      </c>
    </row>
    <row r="316" spans="1:5" ht="14.25">
      <c r="A316" t="s">
        <v>236</v>
      </c>
      <c r="B316">
        <v>880100</v>
      </c>
      <c r="C316" t="s">
        <v>239</v>
      </c>
      <c r="D316" t="s">
        <v>298</v>
      </c>
      <c r="E316">
        <v>0</v>
      </c>
    </row>
    <row r="317" spans="1:5" ht="14.25">
      <c r="A317" t="s">
        <v>236</v>
      </c>
      <c r="B317">
        <v>880100</v>
      </c>
      <c r="C317" t="s">
        <v>240</v>
      </c>
      <c r="D317" t="s">
        <v>298</v>
      </c>
      <c r="E3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0.57421875" style="0" customWidth="1"/>
    <col min="2" max="2" width="10.421875" style="0" bestFit="1" customWidth="1"/>
    <col min="3" max="3" width="7.00390625" style="0" customWidth="1"/>
    <col min="4" max="4" width="9.7109375" style="0" bestFit="1" customWidth="1"/>
    <col min="5" max="5" width="10.140625" style="0" bestFit="1" customWidth="1"/>
    <col min="6" max="6" width="9.8515625" style="0" bestFit="1" customWidth="1"/>
    <col min="7" max="7" width="10.7109375" style="0" customWidth="1"/>
  </cols>
  <sheetData>
    <row r="1" ht="14.25">
      <c r="A1" s="5" t="s">
        <v>349</v>
      </c>
    </row>
    <row r="3" spans="1:8" ht="14.25">
      <c r="A3" s="6" t="s">
        <v>295</v>
      </c>
      <c r="B3" s="6" t="s">
        <v>305</v>
      </c>
      <c r="C3" s="6" t="s">
        <v>289</v>
      </c>
      <c r="D3" s="6" t="s">
        <v>306</v>
      </c>
      <c r="E3" s="6" t="s">
        <v>307</v>
      </c>
      <c r="F3" s="6" t="s">
        <v>308</v>
      </c>
      <c r="G3" s="6" t="s">
        <v>294</v>
      </c>
      <c r="H3" s="6" t="s">
        <v>313</v>
      </c>
    </row>
    <row r="4" spans="1:8" ht="14.25">
      <c r="A4" s="6" t="s">
        <v>309</v>
      </c>
      <c r="B4" s="7">
        <f>SUM(GrossLoad)</f>
        <v>16111</v>
      </c>
      <c r="C4" s="7">
        <f>SUM(Steam)</f>
        <v>4280</v>
      </c>
      <c r="D4" s="7">
        <f>SUM(SOX)/2000</f>
        <v>1.988081</v>
      </c>
      <c r="E4" s="7">
        <f>SUM(NOx)/2000</f>
        <v>5.954175499999996</v>
      </c>
      <c r="F4" s="7">
        <f>SUM(CO2_Mass)</f>
        <v>8807.449999999999</v>
      </c>
      <c r="G4" s="7">
        <f>SUM(Heat_Input)</f>
        <v>145941.91999999995</v>
      </c>
      <c r="H4" s="9">
        <f>F4/B4</f>
        <v>0.5466730805040034</v>
      </c>
    </row>
    <row r="5" spans="1:8" ht="14.25">
      <c r="A5" s="12"/>
      <c r="B5" s="23"/>
      <c r="C5" s="23"/>
      <c r="D5" s="23"/>
      <c r="E5" s="23"/>
      <c r="F5" s="23"/>
      <c r="G5" s="23"/>
      <c r="H5" s="24"/>
    </row>
    <row r="6" spans="1:8" ht="14.25">
      <c r="A6" s="6" t="s">
        <v>93</v>
      </c>
      <c r="B6" s="7">
        <f aca="true" t="shared" si="0" ref="B6:B16">_xlfn.SUMIFS(GrossLoad,Zone,A6)</f>
        <v>976</v>
      </c>
      <c r="C6" s="7">
        <f aca="true" t="shared" si="1" ref="C6:C16">_xlfn.SUMIFS(Steam,Zone,A6)</f>
        <v>69</v>
      </c>
      <c r="D6" s="7">
        <f aca="true" t="shared" si="2" ref="D6:D16">_xlfn.SUMIFS(SOX,Zone,A6)/2000</f>
        <v>1.9244440000000003</v>
      </c>
      <c r="E6" s="7">
        <f aca="true" t="shared" si="3" ref="E6:E16">_xlfn.SUMIFS(NOx,Zone,A6)/2000</f>
        <v>0.5035</v>
      </c>
      <c r="F6" s="7">
        <f aca="true" t="shared" si="4" ref="F6:F16">_xlfn.SUMIFS(CO2_Mass,Zone,A6)</f>
        <v>849.8000000000001</v>
      </c>
      <c r="G6" s="7">
        <f aca="true" t="shared" si="5" ref="G6:G16">_xlfn.SUMIFS(Heat_Input,Zone,A6)</f>
        <v>9559.500000000002</v>
      </c>
      <c r="H6" s="9">
        <f aca="true" t="shared" si="6" ref="H6:H19">F6/B6</f>
        <v>0.8706967213114755</v>
      </c>
    </row>
    <row r="7" spans="1:8" ht="14.25">
      <c r="A7" s="6" t="s">
        <v>94</v>
      </c>
      <c r="B7" s="7">
        <f t="shared" si="0"/>
        <v>108</v>
      </c>
      <c r="C7" s="7">
        <f t="shared" si="1"/>
        <v>0</v>
      </c>
      <c r="D7" s="7">
        <f t="shared" si="2"/>
        <v>0.0002785</v>
      </c>
      <c r="E7" s="7">
        <f t="shared" si="3"/>
        <v>0.03055</v>
      </c>
      <c r="F7" s="7">
        <f t="shared" si="4"/>
        <v>55.3</v>
      </c>
      <c r="G7" s="7">
        <f t="shared" si="5"/>
        <v>929.3</v>
      </c>
      <c r="H7" s="9">
        <f t="shared" si="6"/>
        <v>0.512037037037037</v>
      </c>
    </row>
    <row r="8" spans="1:8" ht="14.25">
      <c r="A8" s="6" t="s">
        <v>300</v>
      </c>
      <c r="B8" s="7">
        <f t="shared" si="0"/>
        <v>1327</v>
      </c>
      <c r="C8" s="7">
        <f t="shared" si="1"/>
        <v>92</v>
      </c>
      <c r="D8" s="7">
        <f t="shared" si="2"/>
        <v>0.003092</v>
      </c>
      <c r="E8" s="7">
        <f t="shared" si="3"/>
        <v>0.1351</v>
      </c>
      <c r="F8" s="7">
        <f t="shared" si="4"/>
        <v>612.8</v>
      </c>
      <c r="G8" s="7">
        <f t="shared" si="5"/>
        <v>10621.070000000002</v>
      </c>
      <c r="H8" s="9">
        <f t="shared" si="6"/>
        <v>0.46179351921627726</v>
      </c>
    </row>
    <row r="9" spans="1:8" ht="14.25">
      <c r="A9" s="6" t="s">
        <v>303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>
        <f t="shared" si="4"/>
        <v>0</v>
      </c>
      <c r="G9" s="7">
        <f t="shared" si="5"/>
        <v>0</v>
      </c>
      <c r="H9" s="9"/>
    </row>
    <row r="10" spans="1:8" ht="14.25">
      <c r="A10" s="6" t="s">
        <v>297</v>
      </c>
      <c r="B10" s="7">
        <f t="shared" si="0"/>
        <v>34</v>
      </c>
      <c r="C10" s="7">
        <f t="shared" si="1"/>
        <v>497</v>
      </c>
      <c r="D10" s="7">
        <f t="shared" si="2"/>
        <v>0.00011899999999999999</v>
      </c>
      <c r="E10" s="7">
        <f t="shared" si="3"/>
        <v>0.08184999999999999</v>
      </c>
      <c r="F10" s="7">
        <f t="shared" si="4"/>
        <v>23.6</v>
      </c>
      <c r="G10" s="7">
        <f t="shared" si="5"/>
        <v>1183.4</v>
      </c>
      <c r="H10" s="9">
        <f t="shared" si="6"/>
        <v>0.6941176470588236</v>
      </c>
    </row>
    <row r="11" spans="1:8" ht="14.25">
      <c r="A11" s="6" t="s">
        <v>301</v>
      </c>
      <c r="B11" s="7">
        <f t="shared" si="0"/>
        <v>2588</v>
      </c>
      <c r="C11" s="7">
        <f t="shared" si="1"/>
        <v>339</v>
      </c>
      <c r="D11" s="7">
        <f t="shared" si="2"/>
        <v>0.0061010000000000005</v>
      </c>
      <c r="E11" s="7">
        <f t="shared" si="3"/>
        <v>0.16490000000000002</v>
      </c>
      <c r="F11" s="7">
        <f t="shared" si="4"/>
        <v>1208.5</v>
      </c>
      <c r="G11" s="7">
        <f t="shared" si="5"/>
        <v>20765.699999999997</v>
      </c>
      <c r="H11" s="9">
        <f t="shared" si="6"/>
        <v>0.4669629057187017</v>
      </c>
    </row>
    <row r="12" spans="1:8" ht="14.25">
      <c r="A12" s="6" t="s">
        <v>296</v>
      </c>
      <c r="B12" s="7">
        <f t="shared" si="0"/>
        <v>1222</v>
      </c>
      <c r="C12" s="7">
        <f t="shared" si="1"/>
        <v>0</v>
      </c>
      <c r="D12" s="7">
        <f t="shared" si="2"/>
        <v>0.028447499999999997</v>
      </c>
      <c r="E12" s="7">
        <f t="shared" si="3"/>
        <v>0.6880499999999999</v>
      </c>
      <c r="F12" s="7">
        <f t="shared" si="4"/>
        <v>717.9000000000001</v>
      </c>
      <c r="G12" s="7">
        <f t="shared" si="5"/>
        <v>12075.900000000001</v>
      </c>
      <c r="H12" s="9">
        <f t="shared" si="6"/>
        <v>0.5874795417348609</v>
      </c>
    </row>
    <row r="13" spans="1:8" ht="14.25">
      <c r="A13" s="6" t="s">
        <v>310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>
        <f t="shared" si="4"/>
        <v>0</v>
      </c>
      <c r="G13" s="7">
        <f t="shared" si="5"/>
        <v>0</v>
      </c>
      <c r="H13" s="9"/>
    </row>
    <row r="14" spans="1:8" ht="14.25">
      <c r="A14" s="6" t="s">
        <v>302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>
        <f t="shared" si="4"/>
        <v>0</v>
      </c>
      <c r="G14" s="7">
        <f t="shared" si="5"/>
        <v>0</v>
      </c>
      <c r="H14" s="9"/>
    </row>
    <row r="15" spans="1:8" ht="14.25">
      <c r="A15" s="6" t="s">
        <v>298</v>
      </c>
      <c r="B15" s="7">
        <f t="shared" si="0"/>
        <v>6783</v>
      </c>
      <c r="C15" s="7">
        <f t="shared" si="1"/>
        <v>2493</v>
      </c>
      <c r="D15" s="7">
        <f t="shared" si="2"/>
        <v>0.015922000000000002</v>
      </c>
      <c r="E15" s="7">
        <f t="shared" si="3"/>
        <v>2.3131505000000003</v>
      </c>
      <c r="F15" s="7">
        <f t="shared" si="4"/>
        <v>3416.399999999999</v>
      </c>
      <c r="G15" s="7">
        <f t="shared" si="5"/>
        <v>57905.2</v>
      </c>
      <c r="H15" s="9">
        <f t="shared" si="6"/>
        <v>0.5036709420610348</v>
      </c>
    </row>
    <row r="16" spans="1:8" ht="14.25">
      <c r="A16" s="6" t="s">
        <v>299</v>
      </c>
      <c r="B16" s="7">
        <f t="shared" si="0"/>
        <v>3073</v>
      </c>
      <c r="C16" s="7">
        <f t="shared" si="1"/>
        <v>180</v>
      </c>
      <c r="D16" s="7">
        <f t="shared" si="2"/>
        <v>0.009677000000000002</v>
      </c>
      <c r="E16" s="7">
        <f t="shared" si="3"/>
        <v>1.7568750000000002</v>
      </c>
      <c r="F16" s="7">
        <f t="shared" si="4"/>
        <v>1923.1499999999999</v>
      </c>
      <c r="G16" s="7">
        <f t="shared" si="5"/>
        <v>32081.749999999996</v>
      </c>
      <c r="H16" s="9">
        <f t="shared" si="6"/>
        <v>0.6258216726326066</v>
      </c>
    </row>
    <row r="18" spans="1:8" ht="14.25">
      <c r="A18" s="6" t="s">
        <v>311</v>
      </c>
      <c r="B18" s="7">
        <f>SUM(B6:B14)</f>
        <v>6255</v>
      </c>
      <c r="C18" s="7">
        <f>SUM(C6:C14)</f>
        <v>997</v>
      </c>
      <c r="D18" s="7">
        <f>SUM(D6:D14)</f>
        <v>1.9624820000000003</v>
      </c>
      <c r="E18" s="7">
        <f>SUM(E6:E14)</f>
        <v>1.6039499999999998</v>
      </c>
      <c r="F18" s="7">
        <f>SUM(F6:F14)</f>
        <v>3467.9</v>
      </c>
      <c r="G18" s="7">
        <f>SUM(G6:G14)</f>
        <v>55134.87</v>
      </c>
      <c r="H18" s="9">
        <f t="shared" si="6"/>
        <v>0.5544204636290967</v>
      </c>
    </row>
    <row r="19" spans="1:8" ht="14.25">
      <c r="A19" s="6" t="s">
        <v>312</v>
      </c>
      <c r="B19" s="7">
        <f>SUM(B15:B16)</f>
        <v>9856</v>
      </c>
      <c r="C19" s="7">
        <f>SUM(C15:C16)</f>
        <v>2673</v>
      </c>
      <c r="D19" s="7">
        <f>SUM(D15:D16)</f>
        <v>0.025599000000000004</v>
      </c>
      <c r="E19" s="7">
        <f>SUM(E15:E16)</f>
        <v>4.070025500000001</v>
      </c>
      <c r="F19" s="7">
        <f>SUM(F15:F16)</f>
        <v>5339.549999999999</v>
      </c>
      <c r="G19" s="7">
        <f>SUM(G15:G16)</f>
        <v>89986.95</v>
      </c>
      <c r="H19" s="9">
        <f t="shared" si="6"/>
        <v>0.5417562905844155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9.28125" style="0" customWidth="1"/>
    <col min="2" max="2" width="10.421875" style="0" bestFit="1" customWidth="1"/>
    <col min="3" max="3" width="22.57421875" style="0" customWidth="1"/>
    <col min="4" max="4" width="9.00390625" style="0" customWidth="1"/>
    <col min="5" max="5" width="10.57421875" style="0" customWidth="1"/>
    <col min="6" max="6" width="9.00390625" style="0" customWidth="1"/>
    <col min="8" max="10" width="12.57421875" style="0" bestFit="1" customWidth="1"/>
    <col min="12" max="12" width="12.57421875" style="0" bestFit="1" customWidth="1"/>
    <col min="13" max="13" width="15.28125" style="0" customWidth="1"/>
  </cols>
  <sheetData>
    <row r="1" spans="1:8" ht="14.25">
      <c r="A1" s="5" t="s">
        <v>347</v>
      </c>
      <c r="H1" s="5" t="s">
        <v>350</v>
      </c>
    </row>
    <row r="3" spans="1:10" ht="14.25">
      <c r="A3" s="10"/>
      <c r="B3" s="10"/>
      <c r="C3" s="10"/>
      <c r="D3" s="10" t="s">
        <v>348</v>
      </c>
      <c r="E3" s="10" t="s">
        <v>314</v>
      </c>
      <c r="F3" s="10" t="s">
        <v>315</v>
      </c>
      <c r="H3" s="10" t="s">
        <v>348</v>
      </c>
      <c r="I3" s="10" t="s">
        <v>314</v>
      </c>
      <c r="J3" s="10" t="s">
        <v>315</v>
      </c>
    </row>
    <row r="4" spans="1:10" ht="14.25">
      <c r="A4" s="11" t="s">
        <v>317</v>
      </c>
      <c r="B4" s="11"/>
      <c r="C4" s="11"/>
      <c r="D4" s="11" t="s">
        <v>311</v>
      </c>
      <c r="E4" s="11" t="s">
        <v>312</v>
      </c>
      <c r="F4" s="11"/>
      <c r="H4" s="11" t="s">
        <v>311</v>
      </c>
      <c r="I4" s="11" t="s">
        <v>312</v>
      </c>
      <c r="J4" s="11"/>
    </row>
    <row r="5" spans="1:13" ht="14.25">
      <c r="A5" s="13" t="s">
        <v>316</v>
      </c>
      <c r="B5" s="13"/>
      <c r="C5" s="13"/>
      <c r="D5" s="13"/>
      <c r="E5" s="13"/>
      <c r="F5" s="13"/>
      <c r="M5">
        <v>2017</v>
      </c>
    </row>
    <row r="6" spans="1:14" ht="14.25">
      <c r="A6" s="8" t="s">
        <v>288</v>
      </c>
      <c r="B6" s="8" t="s">
        <v>318</v>
      </c>
      <c r="C6" s="8" t="s">
        <v>319</v>
      </c>
      <c r="D6" s="8">
        <v>10</v>
      </c>
      <c r="E6" s="8">
        <v>15</v>
      </c>
      <c r="F6" s="8">
        <v>25</v>
      </c>
      <c r="H6" s="7">
        <f>Summary!B18</f>
        <v>6255</v>
      </c>
      <c r="I6" s="7">
        <f>Summary!B19</f>
        <v>9856</v>
      </c>
      <c r="J6" s="8"/>
      <c r="L6" s="15">
        <v>156795000</v>
      </c>
      <c r="M6" t="s">
        <v>355</v>
      </c>
      <c r="N6" t="s">
        <v>318</v>
      </c>
    </row>
    <row r="7" spans="1:12" ht="14.25">
      <c r="A7" s="8" t="s">
        <v>313</v>
      </c>
      <c r="B7" s="8" t="s">
        <v>320</v>
      </c>
      <c r="C7" s="8" t="s">
        <v>321</v>
      </c>
      <c r="D7" s="8">
        <v>0.3</v>
      </c>
      <c r="E7" s="8">
        <v>0.4</v>
      </c>
      <c r="F7" s="8"/>
      <c r="H7" s="9">
        <f>Summary!H18</f>
        <v>0.5544204636290967</v>
      </c>
      <c r="I7" s="9">
        <f>Summary!H19</f>
        <v>0.5417562905844155</v>
      </c>
      <c r="J7" s="8"/>
      <c r="L7" s="15">
        <f>32914*8760</f>
        <v>288326640</v>
      </c>
    </row>
    <row r="8" spans="1:13" ht="14.25">
      <c r="A8" s="5" t="s">
        <v>341</v>
      </c>
      <c r="L8" s="26">
        <f>L6/L7</f>
        <v>0.5438103118046949</v>
      </c>
      <c r="M8" t="s">
        <v>356</v>
      </c>
    </row>
    <row r="9" spans="1:10" ht="14.25">
      <c r="A9" s="8" t="s">
        <v>322</v>
      </c>
      <c r="B9" s="8" t="s">
        <v>323</v>
      </c>
      <c r="C9" s="8" t="s">
        <v>343</v>
      </c>
      <c r="D9" s="16">
        <v>50</v>
      </c>
      <c r="E9" s="16">
        <v>50</v>
      </c>
      <c r="F9" s="16"/>
      <c r="H9" s="16">
        <v>50</v>
      </c>
      <c r="I9" s="16">
        <v>50</v>
      </c>
      <c r="J9" s="8"/>
    </row>
    <row r="10" spans="1:14" ht="14.25">
      <c r="A10" s="8" t="s">
        <v>324</v>
      </c>
      <c r="B10" s="8" t="s">
        <v>325</v>
      </c>
      <c r="C10" s="8" t="s">
        <v>326</v>
      </c>
      <c r="D10" s="16">
        <v>15</v>
      </c>
      <c r="E10" s="16">
        <v>20</v>
      </c>
      <c r="F10" s="16"/>
      <c r="H10" s="16">
        <f>H7*H9</f>
        <v>27.721023181454836</v>
      </c>
      <c r="I10" s="16">
        <f>I7*I9</f>
        <v>27.08781452922078</v>
      </c>
      <c r="J10" s="8"/>
      <c r="L10" s="5" t="s">
        <v>354</v>
      </c>
      <c r="M10">
        <v>8760</v>
      </c>
      <c r="N10" s="5" t="s">
        <v>353</v>
      </c>
    </row>
    <row r="11" spans="1:14" ht="14.25">
      <c r="A11" s="8" t="s">
        <v>327</v>
      </c>
      <c r="B11" s="8" t="s">
        <v>342</v>
      </c>
      <c r="C11" s="8" t="s">
        <v>351</v>
      </c>
      <c r="D11" s="16">
        <v>150</v>
      </c>
      <c r="E11" s="16">
        <v>300</v>
      </c>
      <c r="F11" s="16">
        <v>450</v>
      </c>
      <c r="H11" s="16">
        <f>H6*H10</f>
        <v>173395</v>
      </c>
      <c r="I11" s="16">
        <f>I6*I10</f>
        <v>266977.5</v>
      </c>
      <c r="J11" s="17">
        <f>H11+I11</f>
        <v>440372.5</v>
      </c>
      <c r="L11" s="19">
        <f>J11*0.5</f>
        <v>220186.25</v>
      </c>
      <c r="M11" s="27">
        <f>L11*M10</f>
        <v>1928831550</v>
      </c>
      <c r="N11" s="5" t="s">
        <v>357</v>
      </c>
    </row>
    <row r="12" ht="14.25">
      <c r="A12" s="5" t="s">
        <v>344</v>
      </c>
    </row>
    <row r="13" spans="1:10" ht="14.25">
      <c r="A13" s="8" t="s">
        <v>328</v>
      </c>
      <c r="B13" s="8" t="s">
        <v>329</v>
      </c>
      <c r="C13" s="8" t="s">
        <v>330</v>
      </c>
      <c r="D13" s="8"/>
      <c r="E13" s="8"/>
      <c r="F13" s="25">
        <v>200</v>
      </c>
      <c r="H13" s="8"/>
      <c r="I13" s="8"/>
      <c r="J13" s="25">
        <f>F13*1000</f>
        <v>200000</v>
      </c>
    </row>
    <row r="14" spans="1:10" ht="14.25">
      <c r="A14" s="8" t="s">
        <v>331</v>
      </c>
      <c r="B14" s="8" t="s">
        <v>332</v>
      </c>
      <c r="C14" s="8" t="s">
        <v>345</v>
      </c>
      <c r="D14" s="14">
        <v>0.4</v>
      </c>
      <c r="E14" s="14">
        <v>0.6</v>
      </c>
      <c r="F14" s="8"/>
      <c r="H14" s="18">
        <f>H6/SUM(H6:I6)</f>
        <v>0.3882440568555645</v>
      </c>
      <c r="I14" s="14">
        <f>1-H14</f>
        <v>0.6117559431444355</v>
      </c>
      <c r="J14" s="8"/>
    </row>
    <row r="15" spans="1:10" ht="14.25">
      <c r="A15" s="8" t="s">
        <v>333</v>
      </c>
      <c r="B15" s="8" t="s">
        <v>342</v>
      </c>
      <c r="C15" s="8" t="s">
        <v>334</v>
      </c>
      <c r="D15" s="16">
        <v>80</v>
      </c>
      <c r="E15" s="16">
        <v>120</v>
      </c>
      <c r="F15" s="16">
        <v>200</v>
      </c>
      <c r="H15" s="16">
        <f>H14*J13</f>
        <v>77648.8113711129</v>
      </c>
      <c r="I15" s="16">
        <f>J13*I14</f>
        <v>122351.1886288871</v>
      </c>
      <c r="J15" s="16">
        <f>H15+I15</f>
        <v>200000</v>
      </c>
    </row>
    <row r="16" spans="1:10" ht="14.25">
      <c r="A16" s="8" t="s">
        <v>335</v>
      </c>
      <c r="B16" s="8" t="s">
        <v>325</v>
      </c>
      <c r="C16" s="8" t="s">
        <v>336</v>
      </c>
      <c r="D16" s="16">
        <v>8</v>
      </c>
      <c r="E16" s="16">
        <v>8</v>
      </c>
      <c r="F16" s="16"/>
      <c r="H16" s="16">
        <f>H15/H6</f>
        <v>12.41387871640494</v>
      </c>
      <c r="I16" s="16">
        <f>I15/I6</f>
        <v>12.413878716404941</v>
      </c>
      <c r="J16" s="16"/>
    </row>
    <row r="17" ht="14.25">
      <c r="A17" s="5" t="s">
        <v>346</v>
      </c>
    </row>
    <row r="18" spans="1:10" ht="14.25">
      <c r="A18" s="8" t="s">
        <v>337</v>
      </c>
      <c r="B18" s="8" t="s">
        <v>342</v>
      </c>
      <c r="C18" s="8" t="s">
        <v>338</v>
      </c>
      <c r="D18" s="16">
        <v>70</v>
      </c>
      <c r="E18" s="16">
        <v>180</v>
      </c>
      <c r="F18" s="16">
        <v>250</v>
      </c>
      <c r="H18" s="17">
        <f>H11-H15</f>
        <v>95746.1886288871</v>
      </c>
      <c r="I18" s="17">
        <f>I11-I15</f>
        <v>144626.31137111288</v>
      </c>
      <c r="J18" s="17">
        <f>J11-J15</f>
        <v>240372.5</v>
      </c>
    </row>
    <row r="19" spans="1:10" ht="14.25">
      <c r="A19" s="8" t="s">
        <v>339</v>
      </c>
      <c r="B19" s="8" t="s">
        <v>325</v>
      </c>
      <c r="C19" s="8" t="s">
        <v>340</v>
      </c>
      <c r="D19" s="16">
        <v>7</v>
      </c>
      <c r="E19" s="16">
        <v>12</v>
      </c>
      <c r="F19" s="16"/>
      <c r="H19" s="17">
        <f>H18/H6</f>
        <v>15.307144465049896</v>
      </c>
      <c r="I19" s="17">
        <f>I18/I6</f>
        <v>14.673935812815836</v>
      </c>
      <c r="J19" s="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Caiazza</dc:creator>
  <cp:keywords/>
  <dc:description/>
  <cp:lastModifiedBy>Eckels, Deborah</cp:lastModifiedBy>
  <dcterms:created xsi:type="dcterms:W3CDTF">2018-06-01T01:20:41Z</dcterms:created>
  <dcterms:modified xsi:type="dcterms:W3CDTF">2018-06-01T19:27:57Z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ortOrd">
    <vt:lpwstr>13.0000000000000</vt:lpwstr>
  </property>
  <property fmtid="{D5CDD505-2E9C-101B-9397-08002B2CF9AE}" pid="4" name="ChildDocFolderPa">
    <vt:lpwstr/>
  </property>
  <property fmtid="{D5CDD505-2E9C-101B-9397-08002B2CF9AE}" pid="5" name="LongTit">
    <vt:lpwstr>Roger Caiazza 2017 Peak Summer Load Hour</vt:lpwstr>
  </property>
  <property fmtid="{D5CDD505-2E9C-101B-9397-08002B2CF9AE}" pid="6" name="PubNa">
    <vt:lpwstr>2018-06-01T00:00:00Z</vt:lpwstr>
  </property>
  <property fmtid="{D5CDD505-2E9C-101B-9397-08002B2CF9AE}" pid="7" name="DocTy">
    <vt:lpwstr/>
  </property>
  <property fmtid="{D5CDD505-2E9C-101B-9397-08002B2CF9AE}" pid="8" name="SubTit">
    <vt:lpwstr/>
  </property>
  <property fmtid="{D5CDD505-2E9C-101B-9397-08002B2CF9AE}" pid="9" name="LeftPa">
    <vt:lpwstr>0</vt:lpwstr>
  </property>
  <property fmtid="{D5CDD505-2E9C-101B-9397-08002B2CF9AE}" pid="10" name="Key Topi">
    <vt:lpwstr/>
  </property>
</Properties>
</file>